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45" windowWidth="15135" windowHeight="9105" tabRatio="787" activeTab="0"/>
  </bookViews>
  <sheets>
    <sheet name="EXPLICATIONS" sheetId="1" r:id="rId1"/>
    <sheet name="SCHEMA" sheetId="2" r:id="rId2"/>
    <sheet name="Profil original" sheetId="3" r:id="rId3"/>
    <sheet name="DONNEES" sheetId="4" r:id="rId4"/>
    <sheet name="Aperçu nouveaux profils" sheetId="5" r:id="rId5"/>
    <sheet name="Proj. EMPLANTURE" sheetId="6" r:id="rId6"/>
    <sheet name="Proj. SAUMON" sheetId="7" r:id="rId7"/>
  </sheets>
  <definedNames>
    <definedName name="_xlnm.Print_Area" localSheetId="3">'DONNEES'!$A$29:$L$93</definedName>
  </definedNames>
  <calcPr fullCalcOnLoad="1"/>
</workbook>
</file>

<file path=xl/sharedStrings.xml><?xml version="1.0" encoding="utf-8"?>
<sst xmlns="http://schemas.openxmlformats.org/spreadsheetml/2006/main" count="113" uniqueCount="102">
  <si>
    <t>A=</t>
  </si>
  <si>
    <t>Alpha =</t>
  </si>
  <si>
    <t>X</t>
  </si>
  <si>
    <t>Y</t>
  </si>
  <si>
    <t>X'</t>
  </si>
  <si>
    <t>Y'</t>
  </si>
  <si>
    <t>Y''</t>
  </si>
  <si>
    <t>m</t>
  </si>
  <si>
    <t>n</t>
  </si>
  <si>
    <t>o</t>
  </si>
  <si>
    <t>profil original</t>
  </si>
  <si>
    <t>projection BF</t>
  </si>
  <si>
    <t>Beta =</t>
  </si>
  <si>
    <t>W</t>
  </si>
  <si>
    <t>Projection BF</t>
  </si>
  <si>
    <t>X"</t>
  </si>
  <si>
    <t>Projection emplanture</t>
  </si>
  <si>
    <t>p</t>
  </si>
  <si>
    <t>q</t>
  </si>
  <si>
    <t>r</t>
  </si>
  <si>
    <t>B=</t>
  </si>
  <si>
    <r>
      <t xml:space="preserve">1/sin </t>
    </r>
    <r>
      <rPr>
        <sz val="10"/>
        <rFont val="Symbol"/>
        <family val="1"/>
      </rPr>
      <t>a</t>
    </r>
  </si>
  <si>
    <r>
      <t xml:space="preserve">sin </t>
    </r>
    <r>
      <rPr>
        <sz val="10"/>
        <rFont val="Symbol"/>
        <family val="1"/>
      </rPr>
      <t>a</t>
    </r>
  </si>
  <si>
    <r>
      <t xml:space="preserve">cos </t>
    </r>
    <r>
      <rPr>
        <sz val="10"/>
        <rFont val="Symbol"/>
        <family val="1"/>
      </rPr>
      <t>a</t>
    </r>
  </si>
  <si>
    <r>
      <t>sin</t>
    </r>
    <r>
      <rPr>
        <sz val="10"/>
        <rFont val="Symbol"/>
        <family val="1"/>
      </rPr>
      <t xml:space="preserve"> b</t>
    </r>
  </si>
  <si>
    <r>
      <t xml:space="preserve">cos </t>
    </r>
    <r>
      <rPr>
        <sz val="10"/>
        <rFont val="Symbol"/>
        <family val="1"/>
      </rPr>
      <t>b</t>
    </r>
  </si>
  <si>
    <t>Vue du Dessus</t>
  </si>
  <si>
    <t>Vue de face</t>
  </si>
  <si>
    <t>épaisseur relative</t>
  </si>
  <si>
    <t>M=</t>
  </si>
  <si>
    <t>A-B</t>
  </si>
  <si>
    <t>B-C</t>
  </si>
  <si>
    <t>A-C</t>
  </si>
  <si>
    <t>Données</t>
  </si>
  <si>
    <t>Valeurs fixes</t>
  </si>
  <si>
    <r>
      <t xml:space="preserve">X * sin </t>
    </r>
    <r>
      <rPr>
        <sz val="10"/>
        <rFont val="Symbol"/>
        <family val="1"/>
      </rPr>
      <t>a</t>
    </r>
  </si>
  <si>
    <t>épaisseur BF (% corde)</t>
  </si>
  <si>
    <t>X' = X" =</t>
  </si>
  <si>
    <t>Y' =</t>
  </si>
  <si>
    <t xml:space="preserve">y" = </t>
  </si>
  <si>
    <t>r = B+n</t>
  </si>
  <si>
    <t>m = n + o</t>
  </si>
  <si>
    <t>q = A - n</t>
  </si>
  <si>
    <r>
      <t xml:space="preserve">B= cos </t>
    </r>
    <r>
      <rPr>
        <sz val="10"/>
        <rFont val="Symbol"/>
        <family val="1"/>
      </rPr>
      <t>a</t>
    </r>
  </si>
  <si>
    <r>
      <t xml:space="preserve">A=cos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* sin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/sin </t>
    </r>
    <r>
      <rPr>
        <sz val="10"/>
        <rFont val="Symbol"/>
        <family val="1"/>
      </rPr>
      <t>b</t>
    </r>
  </si>
  <si>
    <r>
      <t xml:space="preserve">o = cos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* (1-X)</t>
    </r>
  </si>
  <si>
    <r>
      <t xml:space="preserve">n = cos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* (1-X) * sin </t>
    </r>
    <r>
      <rPr>
        <sz val="10"/>
        <rFont val="Symbol"/>
        <family val="1"/>
      </rPr>
      <t xml:space="preserve">a </t>
    </r>
    <r>
      <rPr>
        <sz val="10"/>
        <rFont val="Arial"/>
        <family val="0"/>
      </rPr>
      <t xml:space="preserve">/ sin </t>
    </r>
    <r>
      <rPr>
        <sz val="10"/>
        <rFont val="Symbol"/>
        <family val="1"/>
      </rPr>
      <t>b</t>
    </r>
  </si>
  <si>
    <t>((Y-e) * r/m)+e</t>
  </si>
  <si>
    <t>e</t>
  </si>
  <si>
    <t>prj. Emplanture</t>
  </si>
  <si>
    <t>Explications - utilisation</t>
  </si>
  <si>
    <t>Principe:</t>
  </si>
  <si>
    <t>Cette feuille Excel permet la découpe d'ailes (ou autres choses) ayant une forte flèche ou même des ailes delta pures.</t>
  </si>
  <si>
    <t>Le fil se déplace avec la même vitesse à gauche et à droite</t>
  </si>
  <si>
    <t>Le fil entre par le coin formé par le bord de fuite et l'emplanture</t>
  </si>
  <si>
    <t>Cette feuille calcule deux nouveaux profils (projections) au départ de n'importe quel profil existant</t>
  </si>
  <si>
    <t>L'aile obtenue est identique à ce qu'on obtiendrait avec un point fixe si ce n'est que l'extrémité n'est pas dévorée par une surchauffe</t>
  </si>
  <si>
    <t>Le profil et l'épaisseur du saumon (si on coupe avant la pointe) sont les mêmes qu'à l'emplanture</t>
  </si>
  <si>
    <t>Formules</t>
  </si>
  <si>
    <t>1) importer un profil existant:</t>
  </si>
  <si>
    <t>une nouvelle feuille s'ouvre avec les données du profil dans les deux premières colonnes</t>
  </si>
  <si>
    <t>Il faut avant tout avoir choisi le mode point comme séparateur décimal dans Windows</t>
  </si>
  <si>
    <t>positionner le curseur à la case A1 (Ctrl+Home)</t>
  </si>
  <si>
    <t>voir onglet "SCHEMA"</t>
  </si>
  <si>
    <t>entrer éventuellement une épaisseur relative par rapport au profil original,( on ne peut plus la changer dans CNC) sinon laisser 1</t>
  </si>
  <si>
    <t>2) entrer les données de l'aile</t>
  </si>
  <si>
    <t>entrer éventuellement une épaisseur de bord de fuite (en % de la corde) sinon laisser 0</t>
  </si>
  <si>
    <t>3) vérifier les résultats</t>
  </si>
  <si>
    <t>4) exporter les nouveaux profils:</t>
  </si>
  <si>
    <t>sélectionner les données des deux premières colonnes jusqu'à la dernière ligne utile (valeurs 1.0000 et 0.0000)</t>
  </si>
  <si>
    <t xml:space="preserve">Dans le Bloc-Notes, menu Fichier, puis enregistrer sous, puis donner un nom (par ex." empl-nom.dat") </t>
  </si>
  <si>
    <t>et choisir type = tous les fichiers et le bon emplacement</t>
  </si>
  <si>
    <t xml:space="preserve">Dans le Bloc-Notes, menu Fichier, puis enregistrer sous, puis donner un nom (par ex." saum-nom.dat") </t>
  </si>
  <si>
    <t>demi-envergure</t>
  </si>
  <si>
    <t>corde emplanture</t>
  </si>
  <si>
    <t>corde saumon</t>
  </si>
  <si>
    <t>corde projections</t>
  </si>
  <si>
    <t>D-E</t>
  </si>
  <si>
    <t>Longueur (pointe) (1)</t>
  </si>
  <si>
    <t>en vert : données à entrer dans CNC</t>
  </si>
  <si>
    <t>longueur bloc (2)</t>
  </si>
  <si>
    <t>-((y-e) * q/m))+e</t>
  </si>
  <si>
    <t>y calculé</t>
  </si>
  <si>
    <t>MH45</t>
  </si>
  <si>
    <t>Attention!</t>
  </si>
  <si>
    <t>Le bloc prédécoupé à la forme finale de l'aile + les marges est positionné sur la table avec le bord d'attaque parallèle au fil de découpe (perpendiculaire à l'axe des X).</t>
  </si>
  <si>
    <t>dans le menu Fichier, cliquer sur  "ouvrir"</t>
  </si>
  <si>
    <t>choisir un ".dat" existant et cliquer sur "ouvrir"</t>
  </si>
  <si>
    <t>cliquer sur "suivant", cocher "espace", puis cliquer "fin"</t>
  </si>
  <si>
    <t>sélectionner tout, puis Edition et  copier</t>
  </si>
  <si>
    <t>au moyen du menu fenêtre, sélectionner la feuille delta5</t>
  </si>
  <si>
    <t>cliquer sur l'onglet "Profil original"</t>
  </si>
  <si>
    <t>Puis Edition et Coller</t>
  </si>
  <si>
    <t>il faut parfois corriger les premières et dernières coordonnées qui doivent être 1.00   0.00 et pas 100.0</t>
  </si>
  <si>
    <t>Utiliser l'onglet DONNEES</t>
  </si>
  <si>
    <t>entrer les angles  ( angle formé par le bord d'attaque et l'emplanture) et angle formé par le bord de fuite et une ligne parallèle au bord d'attaque)</t>
  </si>
  <si>
    <t>on peut voir les nouveaux profils créés avec l'onglet Aperçu nouveaux profils</t>
  </si>
  <si>
    <t>avec l'onglet Proj.EMPLANTURE ouvrir la feuille correspondante</t>
  </si>
  <si>
    <t>menu Edition et puis copier</t>
  </si>
  <si>
    <t>dans Windows, ouvrir le bloc-notes et menu Edition puis coller</t>
  </si>
  <si>
    <t>avec l'onglet Proj.SAUMON ouvrir la feuille correspondante</t>
  </si>
  <si>
    <t>dans Windows, ouvrir le Bloc-Notes et menu Edition puis coller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</si>
</sst>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13">
    <font>
      <sz val="10"/>
      <name val="Arial"/>
      <family val="0"/>
    </font>
    <font>
      <sz val="10"/>
      <name val="Symbol"/>
      <family val="1"/>
    </font>
    <font>
      <sz val="22"/>
      <name val="Arial"/>
      <family val="2"/>
    </font>
    <font>
      <sz val="10"/>
      <color indexed="8"/>
      <name val="Symbol"/>
      <family val="1"/>
    </font>
    <font>
      <sz val="16"/>
      <name val="Arial"/>
      <family val="2"/>
    </font>
    <font>
      <b/>
      <sz val="16.75"/>
      <name val="Arial"/>
      <family val="0"/>
    </font>
    <font>
      <sz val="24.75"/>
      <name val="Arial"/>
      <family val="0"/>
    </font>
    <font>
      <sz val="24.75"/>
      <name val="Symbol"/>
      <family val="1"/>
    </font>
    <font>
      <sz val="1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24.75"/>
      <color indexed="22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Forme de la demi-aile gauche</a:t>
            </a:r>
          </a:p>
        </c:rich>
      </c:tx>
      <c:layout>
        <c:manualLayout>
          <c:xMode val="factor"/>
          <c:yMode val="factor"/>
          <c:x val="-0.248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"/>
          <c:w val="0.999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>
                        <a:latin typeface="Arial"/>
                        <a:ea typeface="Arial"/>
                        <a:cs typeface="Arial"/>
                      </a:rPr>
                      <a:t>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>
                        <a:latin typeface="Arial"/>
                        <a:ea typeface="Arial"/>
                        <a:cs typeface="Arial"/>
                      </a:rPr>
                      <a:t>Bord de fuite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DONNEES!$U$4:$U$5</c:f>
              <c:numCache>
                <c:ptCount val="2"/>
                <c:pt idx="0">
                  <c:v>0</c:v>
                </c:pt>
                <c:pt idx="1">
                  <c:v>0.7071067811865476</c:v>
                </c:pt>
              </c:numCache>
            </c:numRef>
          </c:xVal>
          <c:yVal>
            <c:numRef>
              <c:f>DONNEES!$V$4:$V$5</c:f>
              <c:numCache>
                <c:ptCount val="2"/>
                <c:pt idx="0">
                  <c:v>0.7071067811865475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/>
                      <a:t>Emplanture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DONNEES!$U$9:$U$10</c:f>
              <c:numCache>
                <c:ptCount val="2"/>
                <c:pt idx="0">
                  <c:v>0.7071067811865476</c:v>
                </c:pt>
                <c:pt idx="1">
                  <c:v>1.4142135623730951</c:v>
                </c:pt>
              </c:numCache>
            </c:numRef>
          </c:xVal>
          <c:yVal>
            <c:numRef>
              <c:f>DONNEES!$V$9:$V$10</c:f>
              <c:numCache>
                <c:ptCount val="2"/>
                <c:pt idx="0">
                  <c:v>0</c:v>
                </c:pt>
                <c:pt idx="1">
                  <c:v>0.7071067811865475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/>
                      <a:t>Bord d'attaque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DONNEES!$U$14:$U$15</c:f>
              <c:numCache>
                <c:ptCount val="2"/>
                <c:pt idx="0">
                  <c:v>0</c:v>
                </c:pt>
                <c:pt idx="1">
                  <c:v>1.4142135623730951</c:v>
                </c:pt>
              </c:numCache>
            </c:numRef>
          </c:xVal>
          <c:yVal>
            <c:numRef>
              <c:f>DONNEES!$V$14:$V$15</c:f>
              <c:numCache>
                <c:ptCount val="2"/>
                <c:pt idx="0">
                  <c:v>0.7071067811865475</c:v>
                </c:pt>
                <c:pt idx="1">
                  <c:v>0.7071067811865475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75" b="0" i="0" u="none" baseline="0">
                        <a:solidFill>
                          <a:srgbClr val="C0C0C0"/>
                        </a:solidFill>
                        <a:latin typeface="Arial"/>
                        <a:ea typeface="Arial"/>
                        <a:cs typeface="Arial"/>
                      </a:rPr>
                      <a:t>(2)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75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DONNEES!$U$19:$U$20</c:f>
              <c:numCache>
                <c:ptCount val="2"/>
                <c:pt idx="0">
                  <c:v>0.1414213562373095</c:v>
                </c:pt>
                <c:pt idx="1">
                  <c:v>0.282842712474619</c:v>
                </c:pt>
              </c:numCache>
            </c:numRef>
          </c:xVal>
          <c:yVal>
            <c:numRef>
              <c:f>DONNEES!$V$19:$V$20</c:f>
              <c:numCache>
                <c:ptCount val="2"/>
                <c:pt idx="0">
                  <c:v>0.565685424949238</c:v>
                </c:pt>
                <c:pt idx="1">
                  <c:v>0.7071067811865475</c:v>
                </c:pt>
              </c:numCache>
            </c:numRef>
          </c:yVal>
          <c:smooth val="0"/>
        </c:ser>
        <c:axId val="64717135"/>
        <c:axId val="45583304"/>
      </c:scatterChart>
      <c:valAx>
        <c:axId val="64717135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24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583304"/>
        <c:crosses val="autoZero"/>
        <c:crossBetween val="midCat"/>
        <c:dispUnits/>
      </c:valAx>
      <c:valAx>
        <c:axId val="4558330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171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9"/>
          <c:w val="0.961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profil original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DONNEES!$A$32:$A$171</c:f>
              <c:numCache>
                <c:ptCount val="140"/>
                <c:pt idx="0">
                  <c:v>1</c:v>
                </c:pt>
                <c:pt idx="1">
                  <c:v>0.99669</c:v>
                </c:pt>
                <c:pt idx="2">
                  <c:v>0.98669</c:v>
                </c:pt>
                <c:pt idx="3">
                  <c:v>0.97013</c:v>
                </c:pt>
                <c:pt idx="4">
                  <c:v>0.94746</c:v>
                </c:pt>
                <c:pt idx="5">
                  <c:v>0.91917</c:v>
                </c:pt>
                <c:pt idx="6">
                  <c:v>0.88574</c:v>
                </c:pt>
                <c:pt idx="7">
                  <c:v>0.84775</c:v>
                </c:pt>
                <c:pt idx="8">
                  <c:v>0.8059</c:v>
                </c:pt>
                <c:pt idx="9">
                  <c:v>0.76107</c:v>
                </c:pt>
                <c:pt idx="10">
                  <c:v>0.71405</c:v>
                </c:pt>
                <c:pt idx="11">
                  <c:v>0.66547</c:v>
                </c:pt>
                <c:pt idx="12">
                  <c:v>0.61587</c:v>
                </c:pt>
                <c:pt idx="13">
                  <c:v>0.56569</c:v>
                </c:pt>
                <c:pt idx="14">
                  <c:v>0.51532</c:v>
                </c:pt>
                <c:pt idx="15">
                  <c:v>0.46516</c:v>
                </c:pt>
                <c:pt idx="16">
                  <c:v>0.41564</c:v>
                </c:pt>
                <c:pt idx="17">
                  <c:v>0.36723</c:v>
                </c:pt>
                <c:pt idx="18">
                  <c:v>0.32039</c:v>
                </c:pt>
                <c:pt idx="19">
                  <c:v>0.27558</c:v>
                </c:pt>
                <c:pt idx="20">
                  <c:v>0.23318</c:v>
                </c:pt>
                <c:pt idx="21">
                  <c:v>0.19353</c:v>
                </c:pt>
                <c:pt idx="22">
                  <c:v>0.15691</c:v>
                </c:pt>
                <c:pt idx="23">
                  <c:v>0.12363</c:v>
                </c:pt>
                <c:pt idx="24">
                  <c:v>0.09395</c:v>
                </c:pt>
                <c:pt idx="25">
                  <c:v>0.06813</c:v>
                </c:pt>
                <c:pt idx="26">
                  <c:v>0.04634</c:v>
                </c:pt>
                <c:pt idx="27">
                  <c:v>0.02867</c:v>
                </c:pt>
                <c:pt idx="28">
                  <c:v>0.0152</c:v>
                </c:pt>
                <c:pt idx="29">
                  <c:v>0.00588</c:v>
                </c:pt>
                <c:pt idx="30">
                  <c:v>0.00079</c:v>
                </c:pt>
                <c:pt idx="31">
                  <c:v>0</c:v>
                </c:pt>
                <c:pt idx="32">
                  <c:v>0.00068</c:v>
                </c:pt>
                <c:pt idx="33">
                  <c:v>0.00641</c:v>
                </c:pt>
                <c:pt idx="34">
                  <c:v>0.01781</c:v>
                </c:pt>
                <c:pt idx="35">
                  <c:v>0.03421</c:v>
                </c:pt>
                <c:pt idx="36">
                  <c:v>0.05531</c:v>
                </c:pt>
                <c:pt idx="37">
                  <c:v>0.08085</c:v>
                </c:pt>
                <c:pt idx="38">
                  <c:v>0.11065</c:v>
                </c:pt>
                <c:pt idx="39">
                  <c:v>0.1446</c:v>
                </c:pt>
                <c:pt idx="40">
                  <c:v>0.18252</c:v>
                </c:pt>
                <c:pt idx="41">
                  <c:v>0.22408</c:v>
                </c:pt>
                <c:pt idx="42">
                  <c:v>0.26891</c:v>
                </c:pt>
                <c:pt idx="43">
                  <c:v>0.31654</c:v>
                </c:pt>
                <c:pt idx="44">
                  <c:v>0.36646</c:v>
                </c:pt>
                <c:pt idx="45">
                  <c:v>0.41816</c:v>
                </c:pt>
                <c:pt idx="46">
                  <c:v>0.47104</c:v>
                </c:pt>
                <c:pt idx="47">
                  <c:v>0.52449</c:v>
                </c:pt>
                <c:pt idx="48">
                  <c:v>0.57786</c:v>
                </c:pt>
                <c:pt idx="49">
                  <c:v>0.63049</c:v>
                </c:pt>
                <c:pt idx="50">
                  <c:v>0.68174</c:v>
                </c:pt>
                <c:pt idx="51">
                  <c:v>0.73095</c:v>
                </c:pt>
                <c:pt idx="52">
                  <c:v>0.77754</c:v>
                </c:pt>
                <c:pt idx="53">
                  <c:v>0.82094</c:v>
                </c:pt>
                <c:pt idx="54">
                  <c:v>0.86062</c:v>
                </c:pt>
                <c:pt idx="55">
                  <c:v>0.89607</c:v>
                </c:pt>
                <c:pt idx="56">
                  <c:v>0.92686</c:v>
                </c:pt>
                <c:pt idx="57">
                  <c:v>0.95259</c:v>
                </c:pt>
                <c:pt idx="58">
                  <c:v>0.97293</c:v>
                </c:pt>
                <c:pt idx="59">
                  <c:v>0.9877</c:v>
                </c:pt>
                <c:pt idx="60">
                  <c:v>0.99683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DONNEES!$B$32:$B$171</c:f>
              <c:numCache>
                <c:ptCount val="140"/>
                <c:pt idx="0">
                  <c:v>0</c:v>
                </c:pt>
                <c:pt idx="1">
                  <c:v>-0.0001</c:v>
                </c:pt>
                <c:pt idx="2">
                  <c:v>-0.00021</c:v>
                </c:pt>
                <c:pt idx="3">
                  <c:v>0.00016</c:v>
                </c:pt>
                <c:pt idx="4">
                  <c:v>0.0013</c:v>
                </c:pt>
                <c:pt idx="5">
                  <c:v>0.00332</c:v>
                </c:pt>
                <c:pt idx="6">
                  <c:v>0.00629</c:v>
                </c:pt>
                <c:pt idx="7">
                  <c:v>0.01028</c:v>
                </c:pt>
                <c:pt idx="8">
                  <c:v>0.01536</c:v>
                </c:pt>
                <c:pt idx="9">
                  <c:v>0.0214</c:v>
                </c:pt>
                <c:pt idx="10">
                  <c:v>0.02803</c:v>
                </c:pt>
                <c:pt idx="11">
                  <c:v>0.03488</c:v>
                </c:pt>
                <c:pt idx="12">
                  <c:v>0.04154</c:v>
                </c:pt>
                <c:pt idx="13">
                  <c:v>0.04768</c:v>
                </c:pt>
                <c:pt idx="14">
                  <c:v>0.05306</c:v>
                </c:pt>
                <c:pt idx="15">
                  <c:v>0.05755</c:v>
                </c:pt>
                <c:pt idx="16">
                  <c:v>0.06108</c:v>
                </c:pt>
                <c:pt idx="17">
                  <c:v>0.06358</c:v>
                </c:pt>
                <c:pt idx="18">
                  <c:v>0.06498</c:v>
                </c:pt>
                <c:pt idx="19">
                  <c:v>0.06523</c:v>
                </c:pt>
                <c:pt idx="20">
                  <c:v>0.06425</c:v>
                </c:pt>
                <c:pt idx="21">
                  <c:v>0.06203</c:v>
                </c:pt>
                <c:pt idx="22">
                  <c:v>0.05862</c:v>
                </c:pt>
                <c:pt idx="23">
                  <c:v>0.0541</c:v>
                </c:pt>
                <c:pt idx="24">
                  <c:v>0.04858</c:v>
                </c:pt>
                <c:pt idx="25">
                  <c:v>0.04218</c:v>
                </c:pt>
                <c:pt idx="26">
                  <c:v>0.035</c:v>
                </c:pt>
                <c:pt idx="27">
                  <c:v>0.02722</c:v>
                </c:pt>
                <c:pt idx="28">
                  <c:v>0.01906</c:v>
                </c:pt>
                <c:pt idx="29">
                  <c:v>0.01088</c:v>
                </c:pt>
                <c:pt idx="30">
                  <c:v>0.00326</c:v>
                </c:pt>
                <c:pt idx="31">
                  <c:v>0</c:v>
                </c:pt>
                <c:pt idx="32">
                  <c:v>-0.00279</c:v>
                </c:pt>
                <c:pt idx="33">
                  <c:v>-0.00788</c:v>
                </c:pt>
                <c:pt idx="34">
                  <c:v>-0.0131</c:v>
                </c:pt>
                <c:pt idx="35">
                  <c:v>-0.01814</c:v>
                </c:pt>
                <c:pt idx="36">
                  <c:v>-0.02277</c:v>
                </c:pt>
                <c:pt idx="37">
                  <c:v>-0.02678</c:v>
                </c:pt>
                <c:pt idx="38">
                  <c:v>-0.02991</c:v>
                </c:pt>
                <c:pt idx="39">
                  <c:v>-0.03206</c:v>
                </c:pt>
                <c:pt idx="40">
                  <c:v>-0.03329</c:v>
                </c:pt>
                <c:pt idx="41">
                  <c:v>-0.03366</c:v>
                </c:pt>
                <c:pt idx="42">
                  <c:v>-0.0333</c:v>
                </c:pt>
                <c:pt idx="43">
                  <c:v>-0.03229</c:v>
                </c:pt>
                <c:pt idx="44">
                  <c:v>-0.03073</c:v>
                </c:pt>
                <c:pt idx="45">
                  <c:v>-0.02875</c:v>
                </c:pt>
                <c:pt idx="46">
                  <c:v>-0.02646</c:v>
                </c:pt>
                <c:pt idx="47">
                  <c:v>-0.02399</c:v>
                </c:pt>
                <c:pt idx="48">
                  <c:v>-0.02143</c:v>
                </c:pt>
                <c:pt idx="49">
                  <c:v>-0.01888</c:v>
                </c:pt>
                <c:pt idx="50">
                  <c:v>-0.0164</c:v>
                </c:pt>
                <c:pt idx="51">
                  <c:v>-0.01403</c:v>
                </c:pt>
                <c:pt idx="52">
                  <c:v>-0.01179</c:v>
                </c:pt>
                <c:pt idx="53">
                  <c:v>-0.00971</c:v>
                </c:pt>
                <c:pt idx="54">
                  <c:v>-0.00782</c:v>
                </c:pt>
                <c:pt idx="55">
                  <c:v>-0.00613</c:v>
                </c:pt>
                <c:pt idx="56">
                  <c:v>-0.00465</c:v>
                </c:pt>
                <c:pt idx="57">
                  <c:v>-0.00334</c:v>
                </c:pt>
                <c:pt idx="58">
                  <c:v>-0.00219</c:v>
                </c:pt>
                <c:pt idx="59">
                  <c:v>-0.00113</c:v>
                </c:pt>
                <c:pt idx="60">
                  <c:v>-0.00031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projection Emplanture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'Proj. EMPLANTURE'!$A$2:$A$200</c:f>
              <c:numCache>
                <c:ptCount val="199"/>
                <c:pt idx="0">
                  <c:v>1</c:v>
                </c:pt>
                <c:pt idx="1">
                  <c:v>0.9966899999999999</c:v>
                </c:pt>
                <c:pt idx="2">
                  <c:v>0.98669</c:v>
                </c:pt>
                <c:pt idx="3">
                  <c:v>0.9701299999999999</c:v>
                </c:pt>
                <c:pt idx="4">
                  <c:v>0.94746</c:v>
                </c:pt>
                <c:pt idx="5">
                  <c:v>0.91917</c:v>
                </c:pt>
                <c:pt idx="6">
                  <c:v>0.88574</c:v>
                </c:pt>
                <c:pt idx="7">
                  <c:v>0.84775</c:v>
                </c:pt>
                <c:pt idx="8">
                  <c:v>0.8058999999999998</c:v>
                </c:pt>
                <c:pt idx="9">
                  <c:v>0.7610699999999999</c:v>
                </c:pt>
                <c:pt idx="10">
                  <c:v>0.71405</c:v>
                </c:pt>
                <c:pt idx="11">
                  <c:v>0.66547</c:v>
                </c:pt>
                <c:pt idx="12">
                  <c:v>0.61587</c:v>
                </c:pt>
                <c:pt idx="13">
                  <c:v>0.56569</c:v>
                </c:pt>
                <c:pt idx="14">
                  <c:v>0.51532</c:v>
                </c:pt>
                <c:pt idx="15">
                  <c:v>0.46515999999999996</c:v>
                </c:pt>
                <c:pt idx="16">
                  <c:v>0.41564</c:v>
                </c:pt>
                <c:pt idx="17">
                  <c:v>0.36723000000000006</c:v>
                </c:pt>
                <c:pt idx="18">
                  <c:v>0.32039</c:v>
                </c:pt>
                <c:pt idx="19">
                  <c:v>0.27558</c:v>
                </c:pt>
                <c:pt idx="20">
                  <c:v>0.23318</c:v>
                </c:pt>
                <c:pt idx="21">
                  <c:v>0.19353</c:v>
                </c:pt>
                <c:pt idx="22">
                  <c:v>0.15691</c:v>
                </c:pt>
                <c:pt idx="23">
                  <c:v>0.12363</c:v>
                </c:pt>
                <c:pt idx="24">
                  <c:v>0.09395000000000002</c:v>
                </c:pt>
                <c:pt idx="25">
                  <c:v>0.06813</c:v>
                </c:pt>
                <c:pt idx="26">
                  <c:v>0.04633999999999999</c:v>
                </c:pt>
                <c:pt idx="27">
                  <c:v>0.028669999999999998</c:v>
                </c:pt>
                <c:pt idx="28">
                  <c:v>0.0152</c:v>
                </c:pt>
                <c:pt idx="29">
                  <c:v>0.00588</c:v>
                </c:pt>
                <c:pt idx="30">
                  <c:v>0.00079</c:v>
                </c:pt>
                <c:pt idx="31">
                  <c:v>0</c:v>
                </c:pt>
                <c:pt idx="32">
                  <c:v>0.00068</c:v>
                </c:pt>
                <c:pt idx="33">
                  <c:v>0.006409999999999999</c:v>
                </c:pt>
                <c:pt idx="34">
                  <c:v>0.01781</c:v>
                </c:pt>
                <c:pt idx="35">
                  <c:v>0.03421</c:v>
                </c:pt>
                <c:pt idx="36">
                  <c:v>0.05531</c:v>
                </c:pt>
                <c:pt idx="37">
                  <c:v>0.08085</c:v>
                </c:pt>
                <c:pt idx="38">
                  <c:v>0.11064999999999998</c:v>
                </c:pt>
                <c:pt idx="39">
                  <c:v>0.1446</c:v>
                </c:pt>
                <c:pt idx="40">
                  <c:v>0.18251999999999996</c:v>
                </c:pt>
                <c:pt idx="41">
                  <c:v>0.22408</c:v>
                </c:pt>
                <c:pt idx="42">
                  <c:v>0.26891</c:v>
                </c:pt>
                <c:pt idx="43">
                  <c:v>0.31654</c:v>
                </c:pt>
                <c:pt idx="44">
                  <c:v>0.36646</c:v>
                </c:pt>
                <c:pt idx="45">
                  <c:v>0.4181599999999999</c:v>
                </c:pt>
                <c:pt idx="46">
                  <c:v>0.47103999999999996</c:v>
                </c:pt>
                <c:pt idx="47">
                  <c:v>0.52449</c:v>
                </c:pt>
                <c:pt idx="48">
                  <c:v>0.57786</c:v>
                </c:pt>
                <c:pt idx="49">
                  <c:v>0.63049</c:v>
                </c:pt>
                <c:pt idx="50">
                  <c:v>0.68174</c:v>
                </c:pt>
                <c:pt idx="51">
                  <c:v>0.73095</c:v>
                </c:pt>
                <c:pt idx="52">
                  <c:v>0.77754</c:v>
                </c:pt>
                <c:pt idx="53">
                  <c:v>0.8209399999999999</c:v>
                </c:pt>
                <c:pt idx="54">
                  <c:v>0.86062</c:v>
                </c:pt>
                <c:pt idx="55">
                  <c:v>0.89607</c:v>
                </c:pt>
                <c:pt idx="56">
                  <c:v>0.92686</c:v>
                </c:pt>
                <c:pt idx="57">
                  <c:v>0.9525899999999999</c:v>
                </c:pt>
                <c:pt idx="58">
                  <c:v>0.97293</c:v>
                </c:pt>
                <c:pt idx="59">
                  <c:v>0.9877</c:v>
                </c:pt>
                <c:pt idx="60">
                  <c:v>0.9968299999999999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xVal>
          <c:yVal>
            <c:numRef>
              <c:f>'Proj. EMPLANTURE'!$B$2:$B$200</c:f>
              <c:numCache>
                <c:ptCount val="199"/>
                <c:pt idx="0">
                  <c:v>0</c:v>
                </c:pt>
                <c:pt idx="1">
                  <c:v>-0.021433453312153104</c:v>
                </c:pt>
                <c:pt idx="2">
                  <c:v>-0.011304948025038994</c:v>
                </c:pt>
                <c:pt idx="3">
                  <c:v>0.003900786398342637</c:v>
                </c:pt>
                <c:pt idx="4">
                  <c:v>0.018415219316922624</c:v>
                </c:pt>
                <c:pt idx="5">
                  <c:v>0.03139119854099621</c:v>
                </c:pt>
                <c:pt idx="6">
                  <c:v>0.04337384950648487</c:v>
                </c:pt>
                <c:pt idx="7">
                  <c:v>0.05501327912667462</c:v>
                </c:pt>
                <c:pt idx="8">
                  <c:v>0.06681767823746622</c:v>
                </c:pt>
                <c:pt idx="9">
                  <c:v>0.07846479811865659</c:v>
                </c:pt>
                <c:pt idx="10">
                  <c:v>0.08913373018510069</c:v>
                </c:pt>
                <c:pt idx="11">
                  <c:v>0.09839085827539323</c:v>
                </c:pt>
                <c:pt idx="12">
                  <c:v>0.10584007766557363</c:v>
                </c:pt>
                <c:pt idx="13">
                  <c:v>0.11134339160229542</c:v>
                </c:pt>
                <c:pt idx="14">
                  <c:v>0.11492910027241032</c:v>
                </c:pt>
                <c:pt idx="15">
                  <c:v>0.11678029257477479</c:v>
                </c:pt>
                <c:pt idx="16">
                  <c:v>0.11710014139617889</c:v>
                </c:pt>
                <c:pt idx="17">
                  <c:v>0.11600712320925431</c:v>
                </c:pt>
                <c:pt idx="18">
                  <c:v>0.11355686655030522</c:v>
                </c:pt>
                <c:pt idx="19">
                  <c:v>0.10979561608222034</c:v>
                </c:pt>
                <c:pt idx="20">
                  <c:v>0.10467838397732065</c:v>
                </c:pt>
                <c:pt idx="21">
                  <c:v>0.09824926731339563</c:v>
                </c:pt>
                <c:pt idx="22">
                  <c:v>0.09061569400265883</c:v>
                </c:pt>
                <c:pt idx="23">
                  <c:v>0.0819055339068106</c:v>
                </c:pt>
                <c:pt idx="24">
                  <c:v>0.07226443922965893</c:v>
                </c:pt>
                <c:pt idx="25">
                  <c:v>0.06183212117302058</c:v>
                </c:pt>
                <c:pt idx="26">
                  <c:v>0.05070005892524786</c:v>
                </c:pt>
                <c:pt idx="27">
                  <c:v>0.039063005234302756</c:v>
                </c:pt>
                <c:pt idx="28">
                  <c:v>0.027162929710641836</c:v>
                </c:pt>
                <c:pt idx="29">
                  <c:v>0.015432147855949922</c:v>
                </c:pt>
                <c:pt idx="30">
                  <c:v>0.00461215873593341</c:v>
                </c:pt>
                <c:pt idx="31">
                  <c:v>0</c:v>
                </c:pt>
                <c:pt idx="32">
                  <c:v>-0.003946998274862575</c:v>
                </c:pt>
                <c:pt idx="33">
                  <c:v>-0.01117994982064718</c:v>
                </c:pt>
                <c:pt idx="34">
                  <c:v>-0.018694164954705435</c:v>
                </c:pt>
                <c:pt idx="35">
                  <c:v>-0.026108186241844585</c:v>
                </c:pt>
                <c:pt idx="36">
                  <c:v>-0.03314431864757755</c:v>
                </c:pt>
                <c:pt idx="37">
                  <c:v>-0.039538310135100126</c:v>
                </c:pt>
                <c:pt idx="38">
                  <c:v>-0.04493048677496033</c:v>
                </c:pt>
                <c:pt idx="39">
                  <c:v>-0.049171881521325074</c:v>
                </c:pt>
                <c:pt idx="40">
                  <c:v>-0.052334888295267334</c:v>
                </c:pt>
                <c:pt idx="41">
                  <c:v>-0.05447604446241421</c:v>
                </c:pt>
                <c:pt idx="42">
                  <c:v>-0.055754257905610186</c:v>
                </c:pt>
                <c:pt idx="43">
                  <c:v>-0.05623966779934466</c:v>
                </c:pt>
                <c:pt idx="44">
                  <c:v>-0.056027764631218245</c:v>
                </c:pt>
                <c:pt idx="45">
                  <c:v>-0.055269028399772595</c:v>
                </c:pt>
                <c:pt idx="46">
                  <c:v>-0.05408142593192784</c:v>
                </c:pt>
                <c:pt idx="47">
                  <c:v>-0.05263780280065283</c:v>
                </c:pt>
                <c:pt idx="48">
                  <c:v>-0.05104967942858277</c:v>
                </c:pt>
                <c:pt idx="49">
                  <c:v>-0.04947957991178764</c:v>
                </c:pt>
                <c:pt idx="50">
                  <c:v>-0.048033901841319816</c:v>
                </c:pt>
                <c:pt idx="51">
                  <c:v>-0.04679381031453997</c:v>
                </c:pt>
                <c:pt idx="52">
                  <c:v>-0.045812240492890975</c:v>
                </c:pt>
                <c:pt idx="53">
                  <c:v>-0.045210734005610535</c:v>
                </c:pt>
                <c:pt idx="54">
                  <c:v>-0.04520223271921317</c:v>
                </c:pt>
                <c:pt idx="55">
                  <c:v>-0.04604114177134397</c:v>
                </c:pt>
                <c:pt idx="56">
                  <c:v>-0.048243563794172446</c:v>
                </c:pt>
                <c:pt idx="57">
                  <c:v>-0.052176894825983824</c:v>
                </c:pt>
                <c:pt idx="58">
                  <c:v>-0.058754468941250595</c:v>
                </c:pt>
                <c:pt idx="59">
                  <c:v>-0.06576087316199285</c:v>
                </c:pt>
                <c:pt idx="60">
                  <c:v>-0.06936844668823387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projection Saumon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'Proj. SAUMON'!$A$2:$A$200</c:f>
              <c:numCache>
                <c:ptCount val="199"/>
                <c:pt idx="0">
                  <c:v>1</c:v>
                </c:pt>
                <c:pt idx="1">
                  <c:v>0.9966899999999999</c:v>
                </c:pt>
                <c:pt idx="2">
                  <c:v>0.98669</c:v>
                </c:pt>
                <c:pt idx="3">
                  <c:v>0.9701299999999999</c:v>
                </c:pt>
                <c:pt idx="4">
                  <c:v>0.94746</c:v>
                </c:pt>
                <c:pt idx="5">
                  <c:v>0.91917</c:v>
                </c:pt>
                <c:pt idx="6">
                  <c:v>0.88574</c:v>
                </c:pt>
                <c:pt idx="7">
                  <c:v>0.84775</c:v>
                </c:pt>
                <c:pt idx="8">
                  <c:v>0.8058999999999998</c:v>
                </c:pt>
                <c:pt idx="9">
                  <c:v>0.7610699999999999</c:v>
                </c:pt>
                <c:pt idx="10">
                  <c:v>0.71405</c:v>
                </c:pt>
                <c:pt idx="11">
                  <c:v>0.66547</c:v>
                </c:pt>
                <c:pt idx="12">
                  <c:v>0.61587</c:v>
                </c:pt>
                <c:pt idx="13">
                  <c:v>0.56569</c:v>
                </c:pt>
                <c:pt idx="14">
                  <c:v>0.51532</c:v>
                </c:pt>
                <c:pt idx="15">
                  <c:v>0.46515999999999996</c:v>
                </c:pt>
                <c:pt idx="16">
                  <c:v>0.41564</c:v>
                </c:pt>
                <c:pt idx="17">
                  <c:v>0.36723000000000006</c:v>
                </c:pt>
                <c:pt idx="18">
                  <c:v>0.32039</c:v>
                </c:pt>
                <c:pt idx="19">
                  <c:v>0.27558</c:v>
                </c:pt>
                <c:pt idx="20">
                  <c:v>0.23318</c:v>
                </c:pt>
                <c:pt idx="21">
                  <c:v>0.19353</c:v>
                </c:pt>
                <c:pt idx="22">
                  <c:v>0.15691</c:v>
                </c:pt>
                <c:pt idx="23">
                  <c:v>0.12363</c:v>
                </c:pt>
                <c:pt idx="24">
                  <c:v>0.09395000000000002</c:v>
                </c:pt>
                <c:pt idx="25">
                  <c:v>0.06813</c:v>
                </c:pt>
                <c:pt idx="26">
                  <c:v>0.04633999999999999</c:v>
                </c:pt>
                <c:pt idx="27">
                  <c:v>0.028669999999999998</c:v>
                </c:pt>
                <c:pt idx="28">
                  <c:v>0.0152</c:v>
                </c:pt>
                <c:pt idx="29">
                  <c:v>0.00588</c:v>
                </c:pt>
                <c:pt idx="30">
                  <c:v>0.00079</c:v>
                </c:pt>
                <c:pt idx="31">
                  <c:v>0</c:v>
                </c:pt>
                <c:pt idx="32">
                  <c:v>0.00068</c:v>
                </c:pt>
                <c:pt idx="33">
                  <c:v>0.006409999999999999</c:v>
                </c:pt>
                <c:pt idx="34">
                  <c:v>0.01781</c:v>
                </c:pt>
                <c:pt idx="35">
                  <c:v>0.03421</c:v>
                </c:pt>
                <c:pt idx="36">
                  <c:v>0.05531</c:v>
                </c:pt>
                <c:pt idx="37">
                  <c:v>0.08085</c:v>
                </c:pt>
                <c:pt idx="38">
                  <c:v>0.11064999999999998</c:v>
                </c:pt>
                <c:pt idx="39">
                  <c:v>0.1446</c:v>
                </c:pt>
                <c:pt idx="40">
                  <c:v>0.18251999999999996</c:v>
                </c:pt>
                <c:pt idx="41">
                  <c:v>0.22408</c:v>
                </c:pt>
                <c:pt idx="42">
                  <c:v>0.26891</c:v>
                </c:pt>
                <c:pt idx="43">
                  <c:v>0.31654</c:v>
                </c:pt>
                <c:pt idx="44">
                  <c:v>0.36646</c:v>
                </c:pt>
                <c:pt idx="45">
                  <c:v>0.4181599999999999</c:v>
                </c:pt>
                <c:pt idx="46">
                  <c:v>0.47103999999999996</c:v>
                </c:pt>
                <c:pt idx="47">
                  <c:v>0.52449</c:v>
                </c:pt>
                <c:pt idx="48">
                  <c:v>0.57786</c:v>
                </c:pt>
                <c:pt idx="49">
                  <c:v>0.63049</c:v>
                </c:pt>
                <c:pt idx="50">
                  <c:v>0.68174</c:v>
                </c:pt>
                <c:pt idx="51">
                  <c:v>0.73095</c:v>
                </c:pt>
                <c:pt idx="52">
                  <c:v>0.77754</c:v>
                </c:pt>
                <c:pt idx="53">
                  <c:v>0.8209399999999999</c:v>
                </c:pt>
                <c:pt idx="54">
                  <c:v>0.86062</c:v>
                </c:pt>
                <c:pt idx="55">
                  <c:v>0.89607</c:v>
                </c:pt>
                <c:pt idx="56">
                  <c:v>0.92686</c:v>
                </c:pt>
                <c:pt idx="57">
                  <c:v>0.9525899999999999</c:v>
                </c:pt>
                <c:pt idx="58">
                  <c:v>0.97293</c:v>
                </c:pt>
                <c:pt idx="59">
                  <c:v>0.9877</c:v>
                </c:pt>
                <c:pt idx="60">
                  <c:v>0.9968299999999999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xVal>
          <c:yVal>
            <c:numRef>
              <c:f>'Proj. SAUMON'!$B$2:$B$200</c:f>
              <c:numCache>
                <c:ptCount val="199"/>
                <c:pt idx="0">
                  <c:v>0</c:v>
                </c:pt>
                <c:pt idx="1">
                  <c:v>0.021292031955915787</c:v>
                </c:pt>
                <c:pt idx="2">
                  <c:v>0.011007963176940647</c:v>
                </c:pt>
                <c:pt idx="3">
                  <c:v>-0.003674512228362941</c:v>
                </c:pt>
                <c:pt idx="4">
                  <c:v>-0.016576741685837604</c:v>
                </c:pt>
                <c:pt idx="5">
                  <c:v>-0.026696009513917537</c:v>
                </c:pt>
                <c:pt idx="6">
                  <c:v>-0.0344784461991581</c:v>
                </c:pt>
                <c:pt idx="7">
                  <c:v>-0.0404751637054792</c:v>
                </c:pt>
                <c:pt idx="8">
                  <c:v>-0.045095357919415484</c:v>
                </c:pt>
                <c:pt idx="9">
                  <c:v>-0.04820062788387234</c:v>
                </c:pt>
                <c:pt idx="10">
                  <c:v>-0.04949332403178285</c:v>
                </c:pt>
                <c:pt idx="11">
                  <c:v>-0.04906308921981966</c:v>
                </c:pt>
                <c:pt idx="12">
                  <c:v>-0.04709364628459526</c:v>
                </c:pt>
                <c:pt idx="13">
                  <c:v>-0.04391368894834624</c:v>
                </c:pt>
                <c:pt idx="14">
                  <c:v>-0.03989092865289388</c:v>
                </c:pt>
                <c:pt idx="15">
                  <c:v>-0.035392302060203176</c:v>
                </c:pt>
                <c:pt idx="16">
                  <c:v>-0.030719977006430223</c:v>
                </c:pt>
                <c:pt idx="17">
                  <c:v>-0.026091424913572907</c:v>
                </c:pt>
                <c:pt idx="18">
                  <c:v>-0.021661269267301504</c:v>
                </c:pt>
                <c:pt idx="19">
                  <c:v>-0.017546465408623344</c:v>
                </c:pt>
                <c:pt idx="20">
                  <c:v>-0.013815162594849285</c:v>
                </c:pt>
                <c:pt idx="21">
                  <c:v>-0.010525600039392551</c:v>
                </c:pt>
                <c:pt idx="22">
                  <c:v>-0.007714494976347977</c:v>
                </c:pt>
                <c:pt idx="23">
                  <c:v>-0.0053965801824261694</c:v>
                </c:pt>
                <c:pt idx="24">
                  <c:v>-0.0035619443695739626</c:v>
                </c:pt>
                <c:pt idx="25">
                  <c:v>-0.0021805931121234314</c:v>
                </c:pt>
                <c:pt idx="26">
                  <c:v>-0.0012025842421895271</c:v>
                </c:pt>
                <c:pt idx="27">
                  <c:v>-0.0005681120665071098</c:v>
                </c:pt>
                <c:pt idx="28">
                  <c:v>-0.0002080192118106393</c:v>
                </c:pt>
                <c:pt idx="29">
                  <c:v>-4.550429733064542E-05</c:v>
                </c:pt>
                <c:pt idx="30">
                  <c:v>-1.8225225971194283E-06</c:v>
                </c:pt>
                <c:pt idx="31">
                  <c:v>0</c:v>
                </c:pt>
                <c:pt idx="32">
                  <c:v>1.3424358416395801E-06</c:v>
                </c:pt>
                <c:pt idx="33">
                  <c:v>3.594694914719078E-05</c:v>
                </c:pt>
                <c:pt idx="34">
                  <c:v>0.00016796728761788918</c:v>
                </c:pt>
                <c:pt idx="35">
                  <c:v>0.0004543522203966345</c:v>
                </c:pt>
                <c:pt idx="36">
                  <c:v>0.0009426758323421788</c:v>
                </c:pt>
                <c:pt idx="37">
                  <c:v>0.001665670934748637</c:v>
                </c:pt>
                <c:pt idx="38">
                  <c:v>0.002631359124381064</c:v>
                </c:pt>
                <c:pt idx="39">
                  <c:v>0.0038321947116436387</c:v>
                </c:pt>
                <c:pt idx="40">
                  <c:v>0.005255718803866999</c:v>
                </c:pt>
                <c:pt idx="41">
                  <c:v>0.006873615952935821</c:v>
                </c:pt>
                <c:pt idx="42">
                  <c:v>0.008660946278586117</c:v>
                </c:pt>
                <c:pt idx="43">
                  <c:v>0.010574711870317418</c:v>
                </c:pt>
                <c:pt idx="44">
                  <c:v>0.012568981859493025</c:v>
                </c:pt>
                <c:pt idx="45">
                  <c:v>0.014610388481546117</c:v>
                </c:pt>
                <c:pt idx="46">
                  <c:v>0.016661335071535742</c:v>
                </c:pt>
                <c:pt idx="47">
                  <c:v>0.018710819439322266</c:v>
                </c:pt>
                <c:pt idx="48">
                  <c:v>0.020743082786927335</c:v>
                </c:pt>
                <c:pt idx="49">
                  <c:v>0.022779227854183605</c:v>
                </c:pt>
                <c:pt idx="50">
                  <c:v>0.02484079941840105</c:v>
                </c:pt>
                <c:pt idx="51">
                  <c:v>0.026952394034445444</c:v>
                </c:pt>
                <c:pt idx="52">
                  <c:v>0.029138662592512198</c:v>
                </c:pt>
                <c:pt idx="53">
                  <c:v>0.03147872031496778</c:v>
                </c:pt>
                <c:pt idx="54">
                  <c:v>0.03414308266145557</c:v>
                </c:pt>
                <c:pt idx="55">
                  <c:v>0.0373720126339969</c:v>
                </c:pt>
                <c:pt idx="56">
                  <c:v>0.041667470729137554</c:v>
                </c:pt>
                <c:pt idx="57">
                  <c:v>0.04745342152765767</c:v>
                </c:pt>
                <c:pt idx="58">
                  <c:v>0.05565734123965352</c:v>
                </c:pt>
                <c:pt idx="59">
                  <c:v>0.06416281183651125</c:v>
                </c:pt>
                <c:pt idx="60">
                  <c:v>0.06893004048389821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DONNEES!$N$32:$N$33</c:f>
              <c:numCache>
                <c:ptCount val="2"/>
                <c:pt idx="0">
                  <c:v>0</c:v>
                </c:pt>
                <c:pt idx="1">
                  <c:v>-0.015105905681268723</c:v>
                </c:pt>
              </c:numCache>
            </c:numRef>
          </c:xVal>
          <c:yVal>
            <c:numRef>
              <c:f>DONNEES!$O$32:$O$33</c:f>
              <c:numCache>
                <c:ptCount val="2"/>
                <c:pt idx="0">
                  <c:v>0</c:v>
                </c:pt>
                <c:pt idx="1">
                  <c:v>-0.0001</c:v>
                </c:pt>
              </c:numCache>
            </c:numRef>
          </c:yVal>
          <c:smooth val="0"/>
        </c:ser>
        <c:axId val="7596553"/>
        <c:axId val="1260114"/>
      </c:scatterChart>
      <c:valAx>
        <c:axId val="7596553"/>
        <c:scaling>
          <c:orientation val="minMax"/>
          <c:max val="1"/>
          <c:min val="0"/>
        </c:scaling>
        <c:axPos val="b"/>
        <c:delete val="0"/>
        <c:numFmt formatCode="#,##0.00" sourceLinked="0"/>
        <c:majorTickMark val="out"/>
        <c:minorTickMark val="none"/>
        <c:tickLblPos val="none"/>
        <c:crossAx val="1260114"/>
        <c:crossesAt val="0"/>
        <c:crossBetween val="midCat"/>
        <c:dispUnits/>
      </c:valAx>
      <c:valAx>
        <c:axId val="1260114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596553"/>
        <c:crosses val="autoZero"/>
        <c:crossBetween val="midCat"/>
        <c:dispUnits/>
        <c:majorUnit val="0.1"/>
        <c:minorUnit val="0.02"/>
      </c:valAx>
      <c:spPr>
        <a:noFill/>
        <a:ln w="12700">
          <a:solidFill>
            <a:srgbClr val="FFFFFF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2"/>
          <c:y val="0.675"/>
          <c:w val="0.25325"/>
          <c:h val="0.1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1"/>
  <sheetViews>
    <sheetView workbookViewId="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723900</xdr:colOff>
      <xdr:row>30</xdr:row>
      <xdr:rowOff>142875</xdr:rowOff>
    </xdr:to>
    <xdr:sp>
      <xdr:nvSpPr>
        <xdr:cNvPr id="1" name="Rectangle 86"/>
        <xdr:cNvSpPr>
          <a:spLocks/>
        </xdr:cNvSpPr>
      </xdr:nvSpPr>
      <xdr:spPr>
        <a:xfrm>
          <a:off x="0" y="19050"/>
          <a:ext cx="9582150" cy="517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</xdr:row>
      <xdr:rowOff>0</xdr:rowOff>
    </xdr:from>
    <xdr:to>
      <xdr:col>11</xdr:col>
      <xdr:colOff>752475</xdr:colOff>
      <xdr:row>23</xdr:row>
      <xdr:rowOff>9525</xdr:rowOff>
    </xdr:to>
    <xdr:sp>
      <xdr:nvSpPr>
        <xdr:cNvPr id="2" name="Polygon 15"/>
        <xdr:cNvSpPr>
          <a:spLocks/>
        </xdr:cNvSpPr>
      </xdr:nvSpPr>
      <xdr:spPr>
        <a:xfrm>
          <a:off x="1495425" y="419100"/>
          <a:ext cx="7353300" cy="3409950"/>
        </a:xfrm>
        <a:custGeom>
          <a:pathLst>
            <a:path h="358" w="772">
              <a:moveTo>
                <a:pt x="0" y="95"/>
              </a:moveTo>
              <a:lnTo>
                <a:pt x="134" y="0"/>
              </a:lnTo>
              <a:lnTo>
                <a:pt x="772" y="0"/>
              </a:lnTo>
              <a:lnTo>
                <a:pt x="293" y="358"/>
              </a:lnTo>
              <a:lnTo>
                <a:pt x="0" y="95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23</xdr:row>
      <xdr:rowOff>0</xdr:rowOff>
    </xdr:to>
    <xdr:sp>
      <xdr:nvSpPr>
        <xdr:cNvPr id="3" name="Line 2"/>
        <xdr:cNvSpPr>
          <a:spLocks/>
        </xdr:cNvSpPr>
      </xdr:nvSpPr>
      <xdr:spPr>
        <a:xfrm>
          <a:off x="4286250" y="419100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Line 3"/>
        <xdr:cNvSpPr>
          <a:spLocks/>
        </xdr:cNvSpPr>
      </xdr:nvSpPr>
      <xdr:spPr>
        <a:xfrm>
          <a:off x="485775" y="419100"/>
          <a:ext cx="837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12</xdr:col>
      <xdr:colOff>0</xdr:colOff>
      <xdr:row>23</xdr:row>
      <xdr:rowOff>9525</xdr:rowOff>
    </xdr:to>
    <xdr:sp>
      <xdr:nvSpPr>
        <xdr:cNvPr id="5" name="Line 4"/>
        <xdr:cNvSpPr>
          <a:spLocks/>
        </xdr:cNvSpPr>
      </xdr:nvSpPr>
      <xdr:spPr>
        <a:xfrm flipH="1">
          <a:off x="4286250" y="419100"/>
          <a:ext cx="457200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23</xdr:row>
      <xdr:rowOff>9525</xdr:rowOff>
    </xdr:to>
    <xdr:sp>
      <xdr:nvSpPr>
        <xdr:cNvPr id="6" name="Line 5"/>
        <xdr:cNvSpPr>
          <a:spLocks/>
        </xdr:cNvSpPr>
      </xdr:nvSpPr>
      <xdr:spPr>
        <a:xfrm flipH="1" flipV="1">
          <a:off x="476250" y="419100"/>
          <a:ext cx="3810000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23</xdr:row>
      <xdr:rowOff>0</xdr:rowOff>
    </xdr:to>
    <xdr:sp>
      <xdr:nvSpPr>
        <xdr:cNvPr id="7" name="Line 6"/>
        <xdr:cNvSpPr>
          <a:spLocks/>
        </xdr:cNvSpPr>
      </xdr:nvSpPr>
      <xdr:spPr>
        <a:xfrm>
          <a:off x="476250" y="419100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752475</xdr:colOff>
      <xdr:row>2</xdr:row>
      <xdr:rowOff>0</xdr:rowOff>
    </xdr:from>
    <xdr:to>
      <xdr:col>11</xdr:col>
      <xdr:colOff>752475</xdr:colOff>
      <xdr:row>23</xdr:row>
      <xdr:rowOff>0</xdr:rowOff>
    </xdr:to>
    <xdr:sp>
      <xdr:nvSpPr>
        <xdr:cNvPr id="8" name="Line 7"/>
        <xdr:cNvSpPr>
          <a:spLocks/>
        </xdr:cNvSpPr>
      </xdr:nvSpPr>
      <xdr:spPr>
        <a:xfrm>
          <a:off x="8848725" y="419100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9" name="Line 8"/>
        <xdr:cNvSpPr>
          <a:spLocks/>
        </xdr:cNvSpPr>
      </xdr:nvSpPr>
      <xdr:spPr>
        <a:xfrm flipV="1">
          <a:off x="476250" y="3819525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</xdr:row>
      <xdr:rowOff>0</xdr:rowOff>
    </xdr:from>
    <xdr:to>
      <xdr:col>4</xdr:col>
      <xdr:colOff>0</xdr:colOff>
      <xdr:row>7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1495425" y="419100"/>
          <a:ext cx="1266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9525</xdr:colOff>
      <xdr:row>7</xdr:row>
      <xdr:rowOff>95250</xdr:rowOff>
    </xdr:to>
    <xdr:sp>
      <xdr:nvSpPr>
        <xdr:cNvPr id="11" name="AutoShape 14"/>
        <xdr:cNvSpPr>
          <a:spLocks/>
        </xdr:cNvSpPr>
      </xdr:nvSpPr>
      <xdr:spPr>
        <a:xfrm flipV="1">
          <a:off x="1504950" y="419100"/>
          <a:ext cx="1266825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</xdr:row>
      <xdr:rowOff>19050</xdr:rowOff>
    </xdr:from>
    <xdr:to>
      <xdr:col>11</xdr:col>
      <xdr:colOff>428625</xdr:colOff>
      <xdr:row>3</xdr:row>
      <xdr:rowOff>47625</xdr:rowOff>
    </xdr:to>
    <xdr:sp>
      <xdr:nvSpPr>
        <xdr:cNvPr id="12" name="Arc 16"/>
        <xdr:cNvSpPr>
          <a:spLocks/>
        </xdr:cNvSpPr>
      </xdr:nvSpPr>
      <xdr:spPr>
        <a:xfrm flipH="1" flipV="1">
          <a:off x="8410575" y="438150"/>
          <a:ext cx="114300" cy="190500"/>
        </a:xfrm>
        <a:prstGeom prst="arc">
          <a:avLst>
            <a:gd name="adj1" fmla="val -29018398"/>
            <a:gd name="adj2" fmla="val 644986"/>
            <a:gd name="adj3" fmla="val -40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161925</xdr:colOff>
      <xdr:row>21</xdr:row>
      <xdr:rowOff>47625</xdr:rowOff>
    </xdr:from>
    <xdr:ext cx="133350" cy="190500"/>
    <xdr:sp>
      <xdr:nvSpPr>
        <xdr:cNvPr id="13" name="TextBox 18"/>
        <xdr:cNvSpPr txBox="1">
          <a:spLocks noChangeArrowheads="1"/>
        </xdr:cNvSpPr>
      </xdr:nvSpPr>
      <xdr:spPr>
        <a:xfrm>
          <a:off x="3686175" y="3543300"/>
          <a:ext cx="133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5</xdr:col>
      <xdr:colOff>390525</xdr:colOff>
      <xdr:row>21</xdr:row>
      <xdr:rowOff>95250</xdr:rowOff>
    </xdr:from>
    <xdr:to>
      <xdr:col>5</xdr:col>
      <xdr:colOff>485775</xdr:colOff>
      <xdr:row>22</xdr:row>
      <xdr:rowOff>142875</xdr:rowOff>
    </xdr:to>
    <xdr:sp>
      <xdr:nvSpPr>
        <xdr:cNvPr id="14" name="Arc 19"/>
        <xdr:cNvSpPr>
          <a:spLocks/>
        </xdr:cNvSpPr>
      </xdr:nvSpPr>
      <xdr:spPr>
        <a:xfrm flipH="1">
          <a:off x="3914775" y="3590925"/>
          <a:ext cx="95250" cy="209550"/>
        </a:xfrm>
        <a:prstGeom prst="arc">
          <a:avLst>
            <a:gd name="adj1" fmla="val -21863175"/>
            <a:gd name="adj2" fmla="val 644986"/>
            <a:gd name="adj3" fmla="val 45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542925</xdr:colOff>
      <xdr:row>14</xdr:row>
      <xdr:rowOff>9525</xdr:rowOff>
    </xdr:from>
    <xdr:ext cx="923925" cy="171450"/>
    <xdr:sp>
      <xdr:nvSpPr>
        <xdr:cNvPr id="15" name="TextBox 20"/>
        <xdr:cNvSpPr txBox="1">
          <a:spLocks noChangeArrowheads="1"/>
        </xdr:cNvSpPr>
      </xdr:nvSpPr>
      <xdr:spPr>
        <a:xfrm>
          <a:off x="1781175" y="2371725"/>
          <a:ext cx="923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Bord de fuite</a:t>
          </a:r>
        </a:p>
      </xdr:txBody>
    </xdr:sp>
    <xdr:clientData/>
  </xdr:oneCellAnchor>
  <xdr:oneCellAnchor>
    <xdr:from>
      <xdr:col>8</xdr:col>
      <xdr:colOff>647700</xdr:colOff>
      <xdr:row>14</xdr:row>
      <xdr:rowOff>38100</xdr:rowOff>
    </xdr:from>
    <xdr:ext cx="923925" cy="171450"/>
    <xdr:sp>
      <xdr:nvSpPr>
        <xdr:cNvPr id="16" name="TextBox 21"/>
        <xdr:cNvSpPr txBox="1">
          <a:spLocks noChangeArrowheads="1"/>
        </xdr:cNvSpPr>
      </xdr:nvSpPr>
      <xdr:spPr>
        <a:xfrm>
          <a:off x="6457950" y="2400300"/>
          <a:ext cx="923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EMPLANTURE</a:t>
          </a:r>
        </a:p>
      </xdr:txBody>
    </xdr:sp>
    <xdr:clientData/>
  </xdr:oneCellAnchor>
  <xdr:oneCellAnchor>
    <xdr:from>
      <xdr:col>6</xdr:col>
      <xdr:colOff>419100</xdr:colOff>
      <xdr:row>1</xdr:row>
      <xdr:rowOff>0</xdr:rowOff>
    </xdr:from>
    <xdr:ext cx="923925" cy="171450"/>
    <xdr:sp>
      <xdr:nvSpPr>
        <xdr:cNvPr id="17" name="TextBox 22"/>
        <xdr:cNvSpPr txBox="1">
          <a:spLocks noChangeArrowheads="1"/>
        </xdr:cNvSpPr>
      </xdr:nvSpPr>
      <xdr:spPr>
        <a:xfrm>
          <a:off x="4705350" y="257175"/>
          <a:ext cx="923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Bord d'attaque</a:t>
          </a:r>
        </a:p>
      </xdr:txBody>
    </xdr:sp>
    <xdr:clientData/>
  </xdr:oneCellAnchor>
  <xdr:oneCellAnchor>
    <xdr:from>
      <xdr:col>2</xdr:col>
      <xdr:colOff>257175</xdr:colOff>
      <xdr:row>4</xdr:row>
      <xdr:rowOff>28575</xdr:rowOff>
    </xdr:from>
    <xdr:ext cx="923925" cy="171450"/>
    <xdr:sp>
      <xdr:nvSpPr>
        <xdr:cNvPr id="18" name="TextBox 23"/>
        <xdr:cNvSpPr txBox="1">
          <a:spLocks noChangeArrowheads="1"/>
        </xdr:cNvSpPr>
      </xdr:nvSpPr>
      <xdr:spPr>
        <a:xfrm>
          <a:off x="1495425" y="771525"/>
          <a:ext cx="923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Saumon</a:t>
          </a:r>
        </a:p>
      </xdr:txBody>
    </xdr:sp>
    <xdr:clientData/>
  </xdr:oneCellAnchor>
  <xdr:oneCellAnchor>
    <xdr:from>
      <xdr:col>11</xdr:col>
      <xdr:colOff>514350</xdr:colOff>
      <xdr:row>6</xdr:row>
      <xdr:rowOff>66675</xdr:rowOff>
    </xdr:from>
    <xdr:ext cx="209550" cy="1933575"/>
    <xdr:sp>
      <xdr:nvSpPr>
        <xdr:cNvPr id="19" name="TextBox 24"/>
        <xdr:cNvSpPr txBox="1">
          <a:spLocks noChangeArrowheads="1"/>
        </xdr:cNvSpPr>
      </xdr:nvSpPr>
      <xdr:spPr>
        <a:xfrm>
          <a:off x="8610600" y="1133475"/>
          <a:ext cx="2095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Projection emplanture (X' - Y') .   </a:t>
          </a:r>
        </a:p>
      </xdr:txBody>
    </xdr:sp>
    <xdr:clientData/>
  </xdr:oneCellAnchor>
  <xdr:oneCellAnchor>
    <xdr:from>
      <xdr:col>1</xdr:col>
      <xdr:colOff>57150</xdr:colOff>
      <xdr:row>7</xdr:row>
      <xdr:rowOff>142875</xdr:rowOff>
    </xdr:from>
    <xdr:ext cx="219075" cy="1533525"/>
    <xdr:sp>
      <xdr:nvSpPr>
        <xdr:cNvPr id="20" name="TextBox 25"/>
        <xdr:cNvSpPr txBox="1">
          <a:spLocks noChangeArrowheads="1"/>
        </xdr:cNvSpPr>
      </xdr:nvSpPr>
      <xdr:spPr>
        <a:xfrm>
          <a:off x="533400" y="1371600"/>
          <a:ext cx="2190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Projection BF (X" - Y") .</a:t>
          </a:r>
        </a:p>
      </xdr:txBody>
    </xdr:sp>
    <xdr:clientData/>
  </xdr:oneCellAnchor>
  <xdr:twoCellAnchor>
    <xdr:from>
      <xdr:col>0</xdr:col>
      <xdr:colOff>438150</xdr:colOff>
      <xdr:row>17</xdr:row>
      <xdr:rowOff>104775</xdr:rowOff>
    </xdr:from>
    <xdr:to>
      <xdr:col>1</xdr:col>
      <xdr:colOff>19050</xdr:colOff>
      <xdr:row>18</xdr:row>
      <xdr:rowOff>9525</xdr:rowOff>
    </xdr:to>
    <xdr:sp>
      <xdr:nvSpPr>
        <xdr:cNvPr id="21" name="AutoShape 26"/>
        <xdr:cNvSpPr>
          <a:spLocks/>
        </xdr:cNvSpPr>
      </xdr:nvSpPr>
      <xdr:spPr>
        <a:xfrm>
          <a:off x="438150" y="2952750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17</xdr:row>
      <xdr:rowOff>123825</xdr:rowOff>
    </xdr:from>
    <xdr:to>
      <xdr:col>7</xdr:col>
      <xdr:colOff>381000</xdr:colOff>
      <xdr:row>18</xdr:row>
      <xdr:rowOff>28575</xdr:rowOff>
    </xdr:to>
    <xdr:sp>
      <xdr:nvSpPr>
        <xdr:cNvPr id="22" name="AutoShape 27"/>
        <xdr:cNvSpPr>
          <a:spLocks/>
        </xdr:cNvSpPr>
      </xdr:nvSpPr>
      <xdr:spPr>
        <a:xfrm>
          <a:off x="5372100" y="2971800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17</xdr:row>
      <xdr:rowOff>114300</xdr:rowOff>
    </xdr:from>
    <xdr:to>
      <xdr:col>4</xdr:col>
      <xdr:colOff>628650</xdr:colOff>
      <xdr:row>18</xdr:row>
      <xdr:rowOff>19050</xdr:rowOff>
    </xdr:to>
    <xdr:sp>
      <xdr:nvSpPr>
        <xdr:cNvPr id="23" name="AutoShape 28"/>
        <xdr:cNvSpPr>
          <a:spLocks/>
        </xdr:cNvSpPr>
      </xdr:nvSpPr>
      <xdr:spPr>
        <a:xfrm>
          <a:off x="3333750" y="2962275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</xdr:row>
      <xdr:rowOff>57150</xdr:rowOff>
    </xdr:from>
    <xdr:to>
      <xdr:col>12</xdr:col>
      <xdr:colOff>85725</xdr:colOff>
      <xdr:row>18</xdr:row>
      <xdr:rowOff>76200</xdr:rowOff>
    </xdr:to>
    <xdr:sp>
      <xdr:nvSpPr>
        <xdr:cNvPr id="24" name="Line 30"/>
        <xdr:cNvSpPr>
          <a:spLocks/>
        </xdr:cNvSpPr>
      </xdr:nvSpPr>
      <xdr:spPr>
        <a:xfrm flipV="1">
          <a:off x="5476875" y="476250"/>
          <a:ext cx="34671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523875</xdr:colOff>
      <xdr:row>11</xdr:row>
      <xdr:rowOff>0</xdr:rowOff>
    </xdr:from>
    <xdr:ext cx="142875" cy="200025"/>
    <xdr:sp>
      <xdr:nvSpPr>
        <xdr:cNvPr id="25" name="TextBox 31"/>
        <xdr:cNvSpPr txBox="1">
          <a:spLocks noChangeArrowheads="1"/>
        </xdr:cNvSpPr>
      </xdr:nvSpPr>
      <xdr:spPr>
        <a:xfrm>
          <a:off x="7096125" y="1876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12</xdr:col>
      <xdr:colOff>171450</xdr:colOff>
      <xdr:row>1</xdr:row>
      <xdr:rowOff>152400</xdr:rowOff>
    </xdr:from>
    <xdr:to>
      <xdr:col>12</xdr:col>
      <xdr:colOff>171450</xdr:colOff>
      <xdr:row>18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9029700" y="40957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</xdr:row>
      <xdr:rowOff>95250</xdr:rowOff>
    </xdr:from>
    <xdr:ext cx="161925" cy="200025"/>
    <xdr:sp>
      <xdr:nvSpPr>
        <xdr:cNvPr id="27" name="TextBox 33"/>
        <xdr:cNvSpPr txBox="1">
          <a:spLocks noChangeArrowheads="1"/>
        </xdr:cNvSpPr>
      </xdr:nvSpPr>
      <xdr:spPr>
        <a:xfrm>
          <a:off x="9058275" y="1647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X'</a:t>
          </a:r>
        </a:p>
      </xdr:txBody>
    </xdr:sp>
    <xdr:clientData/>
  </xdr:oneCellAnchor>
  <xdr:oneCellAnchor>
    <xdr:from>
      <xdr:col>12</xdr:col>
      <xdr:colOff>66675</xdr:colOff>
      <xdr:row>26</xdr:row>
      <xdr:rowOff>152400</xdr:rowOff>
    </xdr:from>
    <xdr:ext cx="180975" cy="200025"/>
    <xdr:sp>
      <xdr:nvSpPr>
        <xdr:cNvPr id="28" name="TextBox 34"/>
        <xdr:cNvSpPr txBox="1">
          <a:spLocks noChangeArrowheads="1"/>
        </xdr:cNvSpPr>
      </xdr:nvSpPr>
      <xdr:spPr>
        <a:xfrm>
          <a:off x="8924925" y="4457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Y'</a:t>
          </a:r>
        </a:p>
      </xdr:txBody>
    </xdr:sp>
    <xdr:clientData/>
  </xdr:oneCellAnchor>
  <xdr:oneCellAnchor>
    <xdr:from>
      <xdr:col>7</xdr:col>
      <xdr:colOff>142875</xdr:colOff>
      <xdr:row>17</xdr:row>
      <xdr:rowOff>38100</xdr:rowOff>
    </xdr:from>
    <xdr:ext cx="161925" cy="200025"/>
    <xdr:sp>
      <xdr:nvSpPr>
        <xdr:cNvPr id="29" name="TextBox 35"/>
        <xdr:cNvSpPr txBox="1">
          <a:spLocks noChangeArrowheads="1"/>
        </xdr:cNvSpPr>
      </xdr:nvSpPr>
      <xdr:spPr>
        <a:xfrm>
          <a:off x="5191125" y="2886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0</xdr:col>
      <xdr:colOff>323850</xdr:colOff>
      <xdr:row>1</xdr:row>
      <xdr:rowOff>152400</xdr:rowOff>
    </xdr:from>
    <xdr:to>
      <xdr:col>0</xdr:col>
      <xdr:colOff>323850</xdr:colOff>
      <xdr:row>18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323850" y="40957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9</xdr:row>
      <xdr:rowOff>66675</xdr:rowOff>
    </xdr:from>
    <xdr:ext cx="190500" cy="200025"/>
    <xdr:sp>
      <xdr:nvSpPr>
        <xdr:cNvPr id="31" name="TextBox 37"/>
        <xdr:cNvSpPr txBox="1">
          <a:spLocks noChangeArrowheads="1"/>
        </xdr:cNvSpPr>
      </xdr:nvSpPr>
      <xdr:spPr>
        <a:xfrm>
          <a:off x="152400" y="16192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X"</a:t>
          </a:r>
        </a:p>
      </xdr:txBody>
    </xdr:sp>
    <xdr:clientData/>
  </xdr:oneCellAnchor>
  <xdr:oneCellAnchor>
    <xdr:from>
      <xdr:col>0</xdr:col>
      <xdr:colOff>228600</xdr:colOff>
      <xdr:row>27</xdr:row>
      <xdr:rowOff>152400</xdr:rowOff>
    </xdr:from>
    <xdr:ext cx="209550" cy="190500"/>
    <xdr:sp>
      <xdr:nvSpPr>
        <xdr:cNvPr id="32" name="TextBox 38"/>
        <xdr:cNvSpPr txBox="1">
          <a:spLocks noChangeArrowheads="1"/>
        </xdr:cNvSpPr>
      </xdr:nvSpPr>
      <xdr:spPr>
        <a:xfrm>
          <a:off x="228600" y="47148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Y"</a:t>
          </a:r>
        </a:p>
      </xdr:txBody>
    </xdr:sp>
    <xdr:clientData/>
  </xdr:oneCellAnchor>
  <xdr:twoCellAnchor>
    <xdr:from>
      <xdr:col>4</xdr:col>
      <xdr:colOff>581025</xdr:colOff>
      <xdr:row>17</xdr:row>
      <xdr:rowOff>19050</xdr:rowOff>
    </xdr:from>
    <xdr:to>
      <xdr:col>7</xdr:col>
      <xdr:colOff>352425</xdr:colOff>
      <xdr:row>17</xdr:row>
      <xdr:rowOff>19050</xdr:rowOff>
    </xdr:to>
    <xdr:sp>
      <xdr:nvSpPr>
        <xdr:cNvPr id="33" name="Line 39"/>
        <xdr:cNvSpPr>
          <a:spLocks/>
        </xdr:cNvSpPr>
      </xdr:nvSpPr>
      <xdr:spPr>
        <a:xfrm>
          <a:off x="3343275" y="286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152400</xdr:rowOff>
    </xdr:from>
    <xdr:to>
      <xdr:col>6</xdr:col>
      <xdr:colOff>0</xdr:colOff>
      <xdr:row>17</xdr:row>
      <xdr:rowOff>152400</xdr:rowOff>
    </xdr:to>
    <xdr:sp>
      <xdr:nvSpPr>
        <xdr:cNvPr id="34" name="Line 40"/>
        <xdr:cNvSpPr>
          <a:spLocks/>
        </xdr:cNvSpPr>
      </xdr:nvSpPr>
      <xdr:spPr>
        <a:xfrm>
          <a:off x="3352800" y="30003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152400</xdr:rowOff>
    </xdr:from>
    <xdr:to>
      <xdr:col>7</xdr:col>
      <xdr:colOff>333375</xdr:colOff>
      <xdr:row>17</xdr:row>
      <xdr:rowOff>152400</xdr:rowOff>
    </xdr:to>
    <xdr:sp>
      <xdr:nvSpPr>
        <xdr:cNvPr id="35" name="Line 41"/>
        <xdr:cNvSpPr>
          <a:spLocks/>
        </xdr:cNvSpPr>
      </xdr:nvSpPr>
      <xdr:spPr>
        <a:xfrm flipV="1">
          <a:off x="4305300" y="3000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114300</xdr:colOff>
      <xdr:row>16</xdr:row>
      <xdr:rowOff>9525</xdr:rowOff>
    </xdr:from>
    <xdr:ext cx="180975" cy="200025"/>
    <xdr:sp>
      <xdr:nvSpPr>
        <xdr:cNvPr id="36" name="TextBox 42"/>
        <xdr:cNvSpPr txBox="1">
          <a:spLocks noChangeArrowheads="1"/>
        </xdr:cNvSpPr>
      </xdr:nvSpPr>
      <xdr:spPr>
        <a:xfrm>
          <a:off x="4400550" y="26955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oneCellAnchor>
  <xdr:oneCellAnchor>
    <xdr:from>
      <xdr:col>5</xdr:col>
      <xdr:colOff>285750</xdr:colOff>
      <xdr:row>17</xdr:row>
      <xdr:rowOff>152400</xdr:rowOff>
    </xdr:from>
    <xdr:ext cx="142875" cy="200025"/>
    <xdr:sp>
      <xdr:nvSpPr>
        <xdr:cNvPr id="37" name="TextBox 43"/>
        <xdr:cNvSpPr txBox="1">
          <a:spLocks noChangeArrowheads="1"/>
        </xdr:cNvSpPr>
      </xdr:nvSpPr>
      <xdr:spPr>
        <a:xfrm>
          <a:off x="3810000" y="30003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6</xdr:col>
      <xdr:colOff>257175</xdr:colOff>
      <xdr:row>18</xdr:row>
      <xdr:rowOff>9525</xdr:rowOff>
    </xdr:from>
    <xdr:ext cx="142875" cy="200025"/>
    <xdr:sp>
      <xdr:nvSpPr>
        <xdr:cNvPr id="38" name="TextBox 44"/>
        <xdr:cNvSpPr txBox="1">
          <a:spLocks noChangeArrowheads="1"/>
        </xdr:cNvSpPr>
      </xdr:nvSpPr>
      <xdr:spPr>
        <a:xfrm>
          <a:off x="4543425" y="3019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4</xdr:col>
      <xdr:colOff>590550</xdr:colOff>
      <xdr:row>17</xdr:row>
      <xdr:rowOff>142875</xdr:rowOff>
    </xdr:from>
    <xdr:to>
      <xdr:col>4</xdr:col>
      <xdr:colOff>590550</xdr:colOff>
      <xdr:row>30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3352800" y="29908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0" name="Line 47"/>
        <xdr:cNvSpPr>
          <a:spLocks/>
        </xdr:cNvSpPr>
      </xdr:nvSpPr>
      <xdr:spPr>
        <a:xfrm>
          <a:off x="4286250" y="39814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41" name="Line 48"/>
        <xdr:cNvSpPr>
          <a:spLocks/>
        </xdr:cNvSpPr>
      </xdr:nvSpPr>
      <xdr:spPr>
        <a:xfrm>
          <a:off x="476250" y="39814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295275</xdr:colOff>
      <xdr:row>24</xdr:row>
      <xdr:rowOff>9525</xdr:rowOff>
    </xdr:from>
    <xdr:ext cx="161925" cy="200025"/>
    <xdr:sp>
      <xdr:nvSpPr>
        <xdr:cNvPr id="42" name="TextBox 49"/>
        <xdr:cNvSpPr txBox="1">
          <a:spLocks noChangeArrowheads="1"/>
        </xdr:cNvSpPr>
      </xdr:nvSpPr>
      <xdr:spPr>
        <a:xfrm>
          <a:off x="2295525" y="3990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8</xdr:col>
      <xdr:colOff>266700</xdr:colOff>
      <xdr:row>24</xdr:row>
      <xdr:rowOff>0</xdr:rowOff>
    </xdr:from>
    <xdr:ext cx="161925" cy="200025"/>
    <xdr:sp>
      <xdr:nvSpPr>
        <xdr:cNvPr id="43" name="TextBox 50"/>
        <xdr:cNvSpPr txBox="1">
          <a:spLocks noChangeArrowheads="1"/>
        </xdr:cNvSpPr>
      </xdr:nvSpPr>
      <xdr:spPr>
        <a:xfrm>
          <a:off x="6076950" y="398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1</xdr:col>
      <xdr:colOff>9525</xdr:colOff>
      <xdr:row>21</xdr:row>
      <xdr:rowOff>0</xdr:rowOff>
    </xdr:from>
    <xdr:to>
      <xdr:col>4</xdr:col>
      <xdr:colOff>590550</xdr:colOff>
      <xdr:row>21</xdr:row>
      <xdr:rowOff>0</xdr:rowOff>
    </xdr:to>
    <xdr:sp>
      <xdr:nvSpPr>
        <xdr:cNvPr id="44" name="Line 51"/>
        <xdr:cNvSpPr>
          <a:spLocks/>
        </xdr:cNvSpPr>
      </xdr:nvSpPr>
      <xdr:spPr>
        <a:xfrm>
          <a:off x="485775" y="34956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45" name="Line 52"/>
        <xdr:cNvSpPr>
          <a:spLocks/>
        </xdr:cNvSpPr>
      </xdr:nvSpPr>
      <xdr:spPr>
        <a:xfrm>
          <a:off x="3352800" y="3495675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57150</xdr:colOff>
      <xdr:row>6</xdr:row>
      <xdr:rowOff>85725</xdr:rowOff>
    </xdr:from>
    <xdr:ext cx="1876425" cy="457200"/>
    <xdr:sp>
      <xdr:nvSpPr>
        <xdr:cNvPr id="46" name="TextBox 53"/>
        <xdr:cNvSpPr txBox="1">
          <a:spLocks noChangeArrowheads="1"/>
        </xdr:cNvSpPr>
      </xdr:nvSpPr>
      <xdr:spPr>
        <a:xfrm>
          <a:off x="3581400" y="1152525"/>
          <a:ext cx="1876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Aile Gauche</a:t>
          </a:r>
        </a:p>
      </xdr:txBody>
    </xdr:sp>
    <xdr:clientData/>
  </xdr:oneCellAnchor>
  <xdr:oneCellAnchor>
    <xdr:from>
      <xdr:col>3</xdr:col>
      <xdr:colOff>0</xdr:colOff>
      <xdr:row>19</xdr:row>
      <xdr:rowOff>152400</xdr:rowOff>
    </xdr:from>
    <xdr:ext cx="76200" cy="200025"/>
    <xdr:sp>
      <xdr:nvSpPr>
        <xdr:cNvPr id="47" name="TextBox 54"/>
        <xdr:cNvSpPr txBox="1">
          <a:spLocks noChangeArrowheads="1"/>
        </xdr:cNvSpPr>
      </xdr:nvSpPr>
      <xdr:spPr>
        <a:xfrm>
          <a:off x="200025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657225</xdr:colOff>
      <xdr:row>20</xdr:row>
      <xdr:rowOff>152400</xdr:rowOff>
    </xdr:from>
    <xdr:ext cx="142875" cy="200025"/>
    <xdr:sp>
      <xdr:nvSpPr>
        <xdr:cNvPr id="48" name="TextBox 55"/>
        <xdr:cNvSpPr txBox="1">
          <a:spLocks noChangeArrowheads="1"/>
        </xdr:cNvSpPr>
      </xdr:nvSpPr>
      <xdr:spPr>
        <a:xfrm>
          <a:off x="1895475" y="3486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8</xdr:col>
      <xdr:colOff>390525</xdr:colOff>
      <xdr:row>20</xdr:row>
      <xdr:rowOff>142875</xdr:rowOff>
    </xdr:from>
    <xdr:ext cx="114300" cy="200025"/>
    <xdr:sp>
      <xdr:nvSpPr>
        <xdr:cNvPr id="49" name="TextBox 56"/>
        <xdr:cNvSpPr txBox="1">
          <a:spLocks noChangeArrowheads="1"/>
        </xdr:cNvSpPr>
      </xdr:nvSpPr>
      <xdr:spPr>
        <a:xfrm>
          <a:off x="6200775" y="3476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514350</xdr:colOff>
      <xdr:row>19</xdr:row>
      <xdr:rowOff>0</xdr:rowOff>
    </xdr:from>
    <xdr:ext cx="1238250" cy="219075"/>
    <xdr:sp>
      <xdr:nvSpPr>
        <xdr:cNvPr id="50" name="TextBox 59"/>
        <xdr:cNvSpPr txBox="1">
          <a:spLocks noChangeArrowheads="1"/>
        </xdr:cNvSpPr>
      </xdr:nvSpPr>
      <xdr:spPr>
        <a:xfrm>
          <a:off x="5562600" y="3171825"/>
          <a:ext cx="1238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 du profil original
</a:t>
          </a:r>
        </a:p>
      </xdr:txBody>
    </xdr:sp>
    <xdr:clientData/>
  </xdr:oneCellAnchor>
  <xdr:twoCellAnchor>
    <xdr:from>
      <xdr:col>7</xdr:col>
      <xdr:colOff>390525</xdr:colOff>
      <xdr:row>18</xdr:row>
      <xdr:rowOff>57150</xdr:rowOff>
    </xdr:from>
    <xdr:to>
      <xdr:col>7</xdr:col>
      <xdr:colOff>485775</xdr:colOff>
      <xdr:row>19</xdr:row>
      <xdr:rowOff>104775</xdr:rowOff>
    </xdr:to>
    <xdr:sp>
      <xdr:nvSpPr>
        <xdr:cNvPr id="51" name="Line 61"/>
        <xdr:cNvSpPr>
          <a:spLocks/>
        </xdr:cNvSpPr>
      </xdr:nvSpPr>
      <xdr:spPr>
        <a:xfrm flipH="1" flipV="1">
          <a:off x="5438775" y="3067050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561975</xdr:colOff>
      <xdr:row>18</xdr:row>
      <xdr:rowOff>104775</xdr:rowOff>
    </xdr:from>
    <xdr:ext cx="771525" cy="200025"/>
    <xdr:sp>
      <xdr:nvSpPr>
        <xdr:cNvPr id="52" name="TextBox 62"/>
        <xdr:cNvSpPr txBox="1">
          <a:spLocks noChangeArrowheads="1"/>
        </xdr:cNvSpPr>
      </xdr:nvSpPr>
      <xdr:spPr>
        <a:xfrm>
          <a:off x="7896225" y="3114675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 calculé</a:t>
          </a:r>
        </a:p>
      </xdr:txBody>
    </xdr:sp>
    <xdr:clientData/>
  </xdr:oneCellAnchor>
  <xdr:twoCellAnchor>
    <xdr:from>
      <xdr:col>11</xdr:col>
      <xdr:colOff>561975</xdr:colOff>
      <xdr:row>18</xdr:row>
      <xdr:rowOff>38100</xdr:rowOff>
    </xdr:from>
    <xdr:to>
      <xdr:col>11</xdr:col>
      <xdr:colOff>704850</xdr:colOff>
      <xdr:row>19</xdr:row>
      <xdr:rowOff>9525</xdr:rowOff>
    </xdr:to>
    <xdr:sp>
      <xdr:nvSpPr>
        <xdr:cNvPr id="53" name="Line 63"/>
        <xdr:cNvSpPr>
          <a:spLocks/>
        </xdr:cNvSpPr>
      </xdr:nvSpPr>
      <xdr:spPr>
        <a:xfrm flipV="1">
          <a:off x="8658225" y="304800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171450</xdr:colOff>
      <xdr:row>18</xdr:row>
      <xdr:rowOff>152400</xdr:rowOff>
    </xdr:from>
    <xdr:ext cx="771525" cy="200025"/>
    <xdr:sp>
      <xdr:nvSpPr>
        <xdr:cNvPr id="54" name="TextBox 64"/>
        <xdr:cNvSpPr txBox="1">
          <a:spLocks noChangeArrowheads="1"/>
        </xdr:cNvSpPr>
      </xdr:nvSpPr>
      <xdr:spPr>
        <a:xfrm>
          <a:off x="647700" y="316230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 calculé</a:t>
          </a:r>
        </a:p>
      </xdr:txBody>
    </xdr:sp>
    <xdr:clientData/>
  </xdr:oneCellAnchor>
  <xdr:twoCellAnchor>
    <xdr:from>
      <xdr:col>1</xdr:col>
      <xdr:colOff>38100</xdr:colOff>
      <xdr:row>18</xdr:row>
      <xdr:rowOff>57150</xdr:rowOff>
    </xdr:from>
    <xdr:to>
      <xdr:col>1</xdr:col>
      <xdr:colOff>142875</xdr:colOff>
      <xdr:row>19</xdr:row>
      <xdr:rowOff>76200</xdr:rowOff>
    </xdr:to>
    <xdr:sp>
      <xdr:nvSpPr>
        <xdr:cNvPr id="55" name="Line 65"/>
        <xdr:cNvSpPr>
          <a:spLocks/>
        </xdr:cNvSpPr>
      </xdr:nvSpPr>
      <xdr:spPr>
        <a:xfrm flipH="1" flipV="1">
          <a:off x="514350" y="3067050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47625</xdr:colOff>
      <xdr:row>17</xdr:row>
      <xdr:rowOff>142875</xdr:rowOff>
    </xdr:from>
    <xdr:ext cx="381000" cy="200025"/>
    <xdr:sp>
      <xdr:nvSpPr>
        <xdr:cNvPr id="56" name="TextBox 66"/>
        <xdr:cNvSpPr txBox="1">
          <a:spLocks noChangeArrowheads="1"/>
        </xdr:cNvSpPr>
      </xdr:nvSpPr>
      <xdr:spPr>
        <a:xfrm>
          <a:off x="2809875" y="2990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0</a:t>
          </a:r>
        </a:p>
      </xdr:txBody>
    </xdr:sp>
    <xdr:clientData/>
  </xdr:oneCellAnchor>
  <xdr:oneCellAnchor>
    <xdr:from>
      <xdr:col>11</xdr:col>
      <xdr:colOff>142875</xdr:colOff>
      <xdr:row>2</xdr:row>
      <xdr:rowOff>66675</xdr:rowOff>
    </xdr:from>
    <xdr:ext cx="142875" cy="190500"/>
    <xdr:sp>
      <xdr:nvSpPr>
        <xdr:cNvPr id="57" name="TextBox 67"/>
        <xdr:cNvSpPr txBox="1">
          <a:spLocks noChangeArrowheads="1"/>
        </xdr:cNvSpPr>
      </xdr:nvSpPr>
      <xdr:spPr>
        <a:xfrm>
          <a:off x="8239125" y="485775"/>
          <a:ext cx="1428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12</xdr:col>
      <xdr:colOff>0</xdr:colOff>
      <xdr:row>26</xdr:row>
      <xdr:rowOff>0</xdr:rowOff>
    </xdr:from>
    <xdr:to>
      <xdr:col>12</xdr:col>
      <xdr:colOff>0</xdr:colOff>
      <xdr:row>30</xdr:row>
      <xdr:rowOff>9525</xdr:rowOff>
    </xdr:to>
    <xdr:sp>
      <xdr:nvSpPr>
        <xdr:cNvPr id="58" name="Line 68"/>
        <xdr:cNvSpPr>
          <a:spLocks/>
        </xdr:cNvSpPr>
      </xdr:nvSpPr>
      <xdr:spPr>
        <a:xfrm>
          <a:off x="8858250" y="43053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30</xdr:row>
      <xdr:rowOff>9525</xdr:rowOff>
    </xdr:to>
    <xdr:sp>
      <xdr:nvSpPr>
        <xdr:cNvPr id="59" name="Line 69"/>
        <xdr:cNvSpPr>
          <a:spLocks/>
        </xdr:cNvSpPr>
      </xdr:nvSpPr>
      <xdr:spPr>
        <a:xfrm>
          <a:off x="476250" y="43053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66675</xdr:rowOff>
    </xdr:from>
    <xdr:to>
      <xdr:col>11</xdr:col>
      <xdr:colOff>752475</xdr:colOff>
      <xdr:row>29</xdr:row>
      <xdr:rowOff>9525</xdr:rowOff>
    </xdr:to>
    <xdr:sp>
      <xdr:nvSpPr>
        <xdr:cNvPr id="60" name="Line 70"/>
        <xdr:cNvSpPr>
          <a:spLocks/>
        </xdr:cNvSpPr>
      </xdr:nvSpPr>
      <xdr:spPr>
        <a:xfrm flipH="1">
          <a:off x="514350" y="4371975"/>
          <a:ext cx="833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28</xdr:row>
      <xdr:rowOff>0</xdr:rowOff>
    </xdr:from>
    <xdr:to>
      <xdr:col>12</xdr:col>
      <xdr:colOff>9525</xdr:colOff>
      <xdr:row>28</xdr:row>
      <xdr:rowOff>0</xdr:rowOff>
    </xdr:to>
    <xdr:sp>
      <xdr:nvSpPr>
        <xdr:cNvPr id="61" name="Line 71"/>
        <xdr:cNvSpPr>
          <a:spLocks/>
        </xdr:cNvSpPr>
      </xdr:nvSpPr>
      <xdr:spPr>
        <a:xfrm>
          <a:off x="466725" y="472440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247650</xdr:colOff>
      <xdr:row>28</xdr:row>
      <xdr:rowOff>95250</xdr:rowOff>
    </xdr:from>
    <xdr:ext cx="381000" cy="200025"/>
    <xdr:sp>
      <xdr:nvSpPr>
        <xdr:cNvPr id="62" name="TextBox 72"/>
        <xdr:cNvSpPr txBox="1">
          <a:spLocks noChangeArrowheads="1"/>
        </xdr:cNvSpPr>
      </xdr:nvSpPr>
      <xdr:spPr>
        <a:xfrm>
          <a:off x="3009900" y="48196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0</a:t>
          </a:r>
        </a:p>
      </xdr:txBody>
    </xdr:sp>
    <xdr:clientData/>
  </xdr:oneCellAnchor>
  <xdr:twoCellAnchor>
    <xdr:from>
      <xdr:col>7</xdr:col>
      <xdr:colOff>352425</xdr:colOff>
      <xdr:row>18</xdr:row>
      <xdr:rowOff>9525</xdr:rowOff>
    </xdr:from>
    <xdr:to>
      <xdr:col>7</xdr:col>
      <xdr:colOff>352425</xdr:colOff>
      <xdr:row>30</xdr:row>
      <xdr:rowOff>9525</xdr:rowOff>
    </xdr:to>
    <xdr:sp>
      <xdr:nvSpPr>
        <xdr:cNvPr id="63" name="Line 73"/>
        <xdr:cNvSpPr>
          <a:spLocks/>
        </xdr:cNvSpPr>
      </xdr:nvSpPr>
      <xdr:spPr>
        <a:xfrm>
          <a:off x="5400675" y="301942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17</xdr:row>
      <xdr:rowOff>104775</xdr:rowOff>
    </xdr:from>
    <xdr:to>
      <xdr:col>12</xdr:col>
      <xdr:colOff>9525</xdr:colOff>
      <xdr:row>18</xdr:row>
      <xdr:rowOff>9525</xdr:rowOff>
    </xdr:to>
    <xdr:sp>
      <xdr:nvSpPr>
        <xdr:cNvPr id="64" name="AutoShape 74"/>
        <xdr:cNvSpPr>
          <a:spLocks/>
        </xdr:cNvSpPr>
      </xdr:nvSpPr>
      <xdr:spPr>
        <a:xfrm>
          <a:off x="8810625" y="2952750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26</xdr:row>
      <xdr:rowOff>38100</xdr:rowOff>
    </xdr:from>
    <xdr:to>
      <xdr:col>12</xdr:col>
      <xdr:colOff>19050</xdr:colOff>
      <xdr:row>26</xdr:row>
      <xdr:rowOff>104775</xdr:rowOff>
    </xdr:to>
    <xdr:sp>
      <xdr:nvSpPr>
        <xdr:cNvPr id="65" name="AutoShape 76"/>
        <xdr:cNvSpPr>
          <a:spLocks/>
        </xdr:cNvSpPr>
      </xdr:nvSpPr>
      <xdr:spPr>
        <a:xfrm>
          <a:off x="8820150" y="4343400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27</xdr:row>
      <xdr:rowOff>133350</xdr:rowOff>
    </xdr:from>
    <xdr:to>
      <xdr:col>4</xdr:col>
      <xdr:colOff>628650</xdr:colOff>
      <xdr:row>28</xdr:row>
      <xdr:rowOff>38100</xdr:rowOff>
    </xdr:to>
    <xdr:sp>
      <xdr:nvSpPr>
        <xdr:cNvPr id="66" name="AutoShape 77"/>
        <xdr:cNvSpPr>
          <a:spLocks/>
        </xdr:cNvSpPr>
      </xdr:nvSpPr>
      <xdr:spPr>
        <a:xfrm>
          <a:off x="3333750" y="4695825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28</xdr:row>
      <xdr:rowOff>142875</xdr:rowOff>
    </xdr:from>
    <xdr:to>
      <xdr:col>1</xdr:col>
      <xdr:colOff>47625</xdr:colOff>
      <xdr:row>29</xdr:row>
      <xdr:rowOff>47625</xdr:rowOff>
    </xdr:to>
    <xdr:sp>
      <xdr:nvSpPr>
        <xdr:cNvPr id="67" name="AutoShape 78"/>
        <xdr:cNvSpPr>
          <a:spLocks/>
        </xdr:cNvSpPr>
      </xdr:nvSpPr>
      <xdr:spPr>
        <a:xfrm>
          <a:off x="466725" y="4867275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514350</xdr:colOff>
      <xdr:row>28</xdr:row>
      <xdr:rowOff>66675</xdr:rowOff>
    </xdr:from>
    <xdr:ext cx="1238250" cy="219075"/>
    <xdr:sp>
      <xdr:nvSpPr>
        <xdr:cNvPr id="68" name="TextBox 79"/>
        <xdr:cNvSpPr txBox="1">
          <a:spLocks noChangeArrowheads="1"/>
        </xdr:cNvSpPr>
      </xdr:nvSpPr>
      <xdr:spPr>
        <a:xfrm>
          <a:off x="5562600" y="4791075"/>
          <a:ext cx="1238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 du profil original
</a:t>
          </a:r>
        </a:p>
      </xdr:txBody>
    </xdr:sp>
    <xdr:clientData/>
  </xdr:oneCellAnchor>
  <xdr:twoCellAnchor>
    <xdr:from>
      <xdr:col>7</xdr:col>
      <xdr:colOff>390525</xdr:colOff>
      <xdr:row>27</xdr:row>
      <xdr:rowOff>123825</xdr:rowOff>
    </xdr:from>
    <xdr:to>
      <xdr:col>7</xdr:col>
      <xdr:colOff>485775</xdr:colOff>
      <xdr:row>29</xdr:row>
      <xdr:rowOff>9525</xdr:rowOff>
    </xdr:to>
    <xdr:sp>
      <xdr:nvSpPr>
        <xdr:cNvPr id="69" name="Line 80"/>
        <xdr:cNvSpPr>
          <a:spLocks/>
        </xdr:cNvSpPr>
      </xdr:nvSpPr>
      <xdr:spPr>
        <a:xfrm flipH="1" flipV="1">
          <a:off x="5438775" y="4686300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542925</xdr:colOff>
      <xdr:row>27</xdr:row>
      <xdr:rowOff>76200</xdr:rowOff>
    </xdr:from>
    <xdr:ext cx="771525" cy="200025"/>
    <xdr:sp>
      <xdr:nvSpPr>
        <xdr:cNvPr id="70" name="TextBox 81"/>
        <xdr:cNvSpPr txBox="1">
          <a:spLocks noChangeArrowheads="1"/>
        </xdr:cNvSpPr>
      </xdr:nvSpPr>
      <xdr:spPr>
        <a:xfrm>
          <a:off x="7877175" y="4638675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 calculé</a:t>
          </a:r>
        </a:p>
      </xdr:txBody>
    </xdr:sp>
    <xdr:clientData/>
  </xdr:oneCellAnchor>
  <xdr:twoCellAnchor>
    <xdr:from>
      <xdr:col>11</xdr:col>
      <xdr:colOff>542925</xdr:colOff>
      <xdr:row>27</xdr:row>
      <xdr:rowOff>9525</xdr:rowOff>
    </xdr:from>
    <xdr:to>
      <xdr:col>11</xdr:col>
      <xdr:colOff>685800</xdr:colOff>
      <xdr:row>27</xdr:row>
      <xdr:rowOff>142875</xdr:rowOff>
    </xdr:to>
    <xdr:sp>
      <xdr:nvSpPr>
        <xdr:cNvPr id="71" name="Line 82"/>
        <xdr:cNvSpPr>
          <a:spLocks/>
        </xdr:cNvSpPr>
      </xdr:nvSpPr>
      <xdr:spPr>
        <a:xfrm flipV="1">
          <a:off x="8639175" y="457200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180975</xdr:colOff>
      <xdr:row>29</xdr:row>
      <xdr:rowOff>123825</xdr:rowOff>
    </xdr:from>
    <xdr:ext cx="771525" cy="200025"/>
    <xdr:sp>
      <xdr:nvSpPr>
        <xdr:cNvPr id="72" name="TextBox 83"/>
        <xdr:cNvSpPr txBox="1">
          <a:spLocks noChangeArrowheads="1"/>
        </xdr:cNvSpPr>
      </xdr:nvSpPr>
      <xdr:spPr>
        <a:xfrm>
          <a:off x="657225" y="50101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point calculé</a:t>
          </a:r>
        </a:p>
      </xdr:txBody>
    </xdr:sp>
    <xdr:clientData/>
  </xdr:oneCellAnchor>
  <xdr:twoCellAnchor>
    <xdr:from>
      <xdr:col>1</xdr:col>
      <xdr:colOff>47625</xdr:colOff>
      <xdr:row>29</xdr:row>
      <xdr:rowOff>28575</xdr:rowOff>
    </xdr:from>
    <xdr:to>
      <xdr:col>1</xdr:col>
      <xdr:colOff>152400</xdr:colOff>
      <xdr:row>30</xdr:row>
      <xdr:rowOff>47625</xdr:rowOff>
    </xdr:to>
    <xdr:sp>
      <xdr:nvSpPr>
        <xdr:cNvPr id="73" name="Line 84"/>
        <xdr:cNvSpPr>
          <a:spLocks/>
        </xdr:cNvSpPr>
      </xdr:nvSpPr>
      <xdr:spPr>
        <a:xfrm flipH="1" flipV="1">
          <a:off x="523875" y="4914900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27</xdr:row>
      <xdr:rowOff>19050</xdr:rowOff>
    </xdr:from>
    <xdr:to>
      <xdr:col>7</xdr:col>
      <xdr:colOff>352425</xdr:colOff>
      <xdr:row>28</xdr:row>
      <xdr:rowOff>9525</xdr:rowOff>
    </xdr:to>
    <xdr:sp>
      <xdr:nvSpPr>
        <xdr:cNvPr id="74" name="Polygon 85"/>
        <xdr:cNvSpPr>
          <a:spLocks/>
        </xdr:cNvSpPr>
      </xdr:nvSpPr>
      <xdr:spPr>
        <a:xfrm>
          <a:off x="3352800" y="4581525"/>
          <a:ext cx="2047875" cy="152400"/>
        </a:xfrm>
        <a:custGeom>
          <a:pathLst>
            <a:path h="16" w="215">
              <a:moveTo>
                <a:pt x="0" y="15"/>
              </a:moveTo>
              <a:lnTo>
                <a:pt x="215" y="0"/>
              </a:lnTo>
              <a:lnTo>
                <a:pt x="215" y="15"/>
              </a:lnTo>
              <a:lnTo>
                <a:pt x="0" y="16"/>
              </a:lnTo>
              <a:lnTo>
                <a:pt x="0" y="15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247650</xdr:rowOff>
    </xdr:from>
    <xdr:to>
      <xdr:col>7</xdr:col>
      <xdr:colOff>371475</xdr:colOff>
      <xdr:row>27</xdr:row>
      <xdr:rowOff>57150</xdr:rowOff>
    </xdr:to>
    <xdr:sp>
      <xdr:nvSpPr>
        <xdr:cNvPr id="75" name="AutoShape 75"/>
        <xdr:cNvSpPr>
          <a:spLocks/>
        </xdr:cNvSpPr>
      </xdr:nvSpPr>
      <xdr:spPr>
        <a:xfrm>
          <a:off x="5362575" y="4552950"/>
          <a:ext cx="57150" cy="66675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390525</xdr:colOff>
      <xdr:row>25</xdr:row>
      <xdr:rowOff>152400</xdr:rowOff>
    </xdr:from>
    <xdr:ext cx="161925" cy="200025"/>
    <xdr:sp>
      <xdr:nvSpPr>
        <xdr:cNvPr id="76" name="TextBox 87"/>
        <xdr:cNvSpPr txBox="1">
          <a:spLocks noChangeArrowheads="1"/>
        </xdr:cNvSpPr>
      </xdr:nvSpPr>
      <xdr:spPr>
        <a:xfrm>
          <a:off x="5438775" y="4295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6</xdr:col>
      <xdr:colOff>9525</xdr:colOff>
      <xdr:row>2</xdr:row>
      <xdr:rowOff>9525</xdr:rowOff>
    </xdr:from>
    <xdr:to>
      <xdr:col>11</xdr:col>
      <xdr:colOff>752475</xdr:colOff>
      <xdr:row>22</xdr:row>
      <xdr:rowOff>152400</xdr:rowOff>
    </xdr:to>
    <xdr:sp>
      <xdr:nvSpPr>
        <xdr:cNvPr id="77" name="Polygon 88"/>
        <xdr:cNvSpPr>
          <a:spLocks/>
        </xdr:cNvSpPr>
      </xdr:nvSpPr>
      <xdr:spPr>
        <a:xfrm>
          <a:off x="4295775" y="428625"/>
          <a:ext cx="4552950" cy="3381375"/>
        </a:xfrm>
        <a:custGeom>
          <a:pathLst>
            <a:path h="362" w="477">
              <a:moveTo>
                <a:pt x="476" y="0"/>
              </a:moveTo>
              <a:lnTo>
                <a:pt x="446" y="5"/>
              </a:lnTo>
              <a:lnTo>
                <a:pt x="401" y="26"/>
              </a:lnTo>
              <a:lnTo>
                <a:pt x="345" y="58"/>
              </a:lnTo>
              <a:lnTo>
                <a:pt x="323" y="76"/>
              </a:lnTo>
              <a:lnTo>
                <a:pt x="252" y="134"/>
              </a:lnTo>
              <a:lnTo>
                <a:pt x="135" y="234"/>
              </a:lnTo>
              <a:lnTo>
                <a:pt x="34" y="326"/>
              </a:lnTo>
              <a:lnTo>
                <a:pt x="0" y="362"/>
              </a:lnTo>
              <a:lnTo>
                <a:pt x="82" y="308"/>
              </a:lnTo>
              <a:lnTo>
                <a:pt x="192" y="229"/>
              </a:lnTo>
              <a:lnTo>
                <a:pt x="323" y="132"/>
              </a:lnTo>
              <a:lnTo>
                <a:pt x="381" y="88"/>
              </a:lnTo>
              <a:lnTo>
                <a:pt x="424" y="56"/>
              </a:lnTo>
              <a:lnTo>
                <a:pt x="469" y="22"/>
              </a:lnTo>
              <a:lnTo>
                <a:pt x="477" y="10"/>
              </a:lnTo>
              <a:lnTo>
                <a:pt x="476" y="0"/>
              </a:lnTo>
              <a:close/>
            </a:path>
          </a:pathLst>
        </a:custGeom>
        <a:solidFill>
          <a:srgbClr val="FFCC99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</xdr:row>
      <xdr:rowOff>0</xdr:rowOff>
    </xdr:from>
    <xdr:to>
      <xdr:col>4</xdr:col>
      <xdr:colOff>0</xdr:colOff>
      <xdr:row>7</xdr:row>
      <xdr:rowOff>104775</xdr:rowOff>
    </xdr:to>
    <xdr:sp>
      <xdr:nvSpPr>
        <xdr:cNvPr id="78" name="Polygon 89"/>
        <xdr:cNvSpPr>
          <a:spLocks/>
        </xdr:cNvSpPr>
      </xdr:nvSpPr>
      <xdr:spPr>
        <a:xfrm>
          <a:off x="1476375" y="419100"/>
          <a:ext cx="1285875" cy="914400"/>
        </a:xfrm>
        <a:custGeom>
          <a:pathLst>
            <a:path h="362" w="477">
              <a:moveTo>
                <a:pt x="476" y="0"/>
              </a:moveTo>
              <a:lnTo>
                <a:pt x="446" y="5"/>
              </a:lnTo>
              <a:lnTo>
                <a:pt x="401" y="26"/>
              </a:lnTo>
              <a:lnTo>
                <a:pt x="345" y="58"/>
              </a:lnTo>
              <a:lnTo>
                <a:pt x="323" y="76"/>
              </a:lnTo>
              <a:lnTo>
                <a:pt x="252" y="134"/>
              </a:lnTo>
              <a:lnTo>
                <a:pt x="135" y="234"/>
              </a:lnTo>
              <a:lnTo>
                <a:pt x="34" y="326"/>
              </a:lnTo>
              <a:lnTo>
                <a:pt x="0" y="362"/>
              </a:lnTo>
              <a:lnTo>
                <a:pt x="82" y="308"/>
              </a:lnTo>
              <a:lnTo>
                <a:pt x="192" y="229"/>
              </a:lnTo>
              <a:lnTo>
                <a:pt x="323" y="132"/>
              </a:lnTo>
              <a:lnTo>
                <a:pt x="381" y="88"/>
              </a:lnTo>
              <a:lnTo>
                <a:pt x="424" y="56"/>
              </a:lnTo>
              <a:lnTo>
                <a:pt x="469" y="22"/>
              </a:lnTo>
              <a:lnTo>
                <a:pt x="477" y="10"/>
              </a:lnTo>
              <a:lnTo>
                <a:pt x="476" y="0"/>
              </a:lnTo>
              <a:close/>
            </a:path>
          </a:pathLst>
        </a:custGeom>
        <a:solidFill>
          <a:srgbClr val="FFCC99">
            <a:alpha val="50000"/>
          </a:srgbClr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</xdr:row>
      <xdr:rowOff>152400</xdr:rowOff>
    </xdr:from>
    <xdr:to>
      <xdr:col>1</xdr:col>
      <xdr:colOff>38100</xdr:colOff>
      <xdr:row>23</xdr:row>
      <xdr:rowOff>38100</xdr:rowOff>
    </xdr:to>
    <xdr:sp>
      <xdr:nvSpPr>
        <xdr:cNvPr id="79" name="Polygon 90"/>
        <xdr:cNvSpPr>
          <a:spLocks/>
        </xdr:cNvSpPr>
      </xdr:nvSpPr>
      <xdr:spPr>
        <a:xfrm>
          <a:off x="381000" y="409575"/>
          <a:ext cx="133350" cy="3448050"/>
        </a:xfrm>
        <a:custGeom>
          <a:pathLst>
            <a:path h="362" w="14">
              <a:moveTo>
                <a:pt x="10" y="0"/>
              </a:moveTo>
              <a:lnTo>
                <a:pt x="12" y="10"/>
              </a:lnTo>
              <a:lnTo>
                <a:pt x="12" y="34"/>
              </a:lnTo>
              <a:lnTo>
                <a:pt x="12" y="57"/>
              </a:lnTo>
              <a:lnTo>
                <a:pt x="12" y="92"/>
              </a:lnTo>
              <a:lnTo>
                <a:pt x="14" y="150"/>
              </a:lnTo>
              <a:lnTo>
                <a:pt x="14" y="241"/>
              </a:lnTo>
              <a:lnTo>
                <a:pt x="7" y="331"/>
              </a:lnTo>
              <a:lnTo>
                <a:pt x="0" y="362"/>
              </a:lnTo>
              <a:lnTo>
                <a:pt x="4" y="299"/>
              </a:lnTo>
              <a:lnTo>
                <a:pt x="8" y="217"/>
              </a:lnTo>
              <a:lnTo>
                <a:pt x="9" y="119"/>
              </a:lnTo>
              <a:lnTo>
                <a:pt x="11" y="75"/>
              </a:lnTo>
              <a:lnTo>
                <a:pt x="10" y="42"/>
              </a:lnTo>
              <a:lnTo>
                <a:pt x="11" y="9"/>
              </a:lnTo>
              <a:lnTo>
                <a:pt x="8" y="0"/>
              </a:lnTo>
              <a:lnTo>
                <a:pt x="10" y="0"/>
              </a:lnTo>
              <a:close/>
            </a:path>
          </a:pathLst>
        </a:custGeom>
        <a:solidFill>
          <a:srgbClr val="00FF00">
            <a:alpha val="50000"/>
          </a:srgbClr>
        </a:solidFill>
        <a:ln w="9525" cmpd="sng">
          <a:solidFill>
            <a:srgbClr val="00FF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</xdr:row>
      <xdr:rowOff>38100</xdr:rowOff>
    </xdr:from>
    <xdr:to>
      <xdr:col>12</xdr:col>
      <xdr:colOff>95250</xdr:colOff>
      <xdr:row>23</xdr:row>
      <xdr:rowOff>19050</xdr:rowOff>
    </xdr:to>
    <xdr:sp>
      <xdr:nvSpPr>
        <xdr:cNvPr id="80" name="Polygon 91"/>
        <xdr:cNvSpPr>
          <a:spLocks/>
        </xdr:cNvSpPr>
      </xdr:nvSpPr>
      <xdr:spPr>
        <a:xfrm>
          <a:off x="8562975" y="457200"/>
          <a:ext cx="390525" cy="3381375"/>
        </a:xfrm>
        <a:custGeom>
          <a:pathLst>
            <a:path h="355" w="41">
              <a:moveTo>
                <a:pt x="26" y="0"/>
              </a:moveTo>
              <a:lnTo>
                <a:pt x="18" y="15"/>
              </a:lnTo>
              <a:lnTo>
                <a:pt x="12" y="44"/>
              </a:lnTo>
              <a:lnTo>
                <a:pt x="7" y="82"/>
              </a:lnTo>
              <a:lnTo>
                <a:pt x="8" y="98"/>
              </a:lnTo>
              <a:lnTo>
                <a:pt x="9" y="153"/>
              </a:lnTo>
              <a:lnTo>
                <a:pt x="12" y="309"/>
              </a:lnTo>
              <a:lnTo>
                <a:pt x="0" y="354"/>
              </a:lnTo>
              <a:lnTo>
                <a:pt x="41" y="355"/>
              </a:lnTo>
              <a:lnTo>
                <a:pt x="32" y="296"/>
              </a:lnTo>
              <a:lnTo>
                <a:pt x="33" y="216"/>
              </a:lnTo>
              <a:lnTo>
                <a:pt x="35" y="119"/>
              </a:lnTo>
              <a:lnTo>
                <a:pt x="34" y="77"/>
              </a:lnTo>
              <a:lnTo>
                <a:pt x="34" y="45"/>
              </a:lnTo>
              <a:lnTo>
                <a:pt x="34" y="11"/>
              </a:lnTo>
              <a:lnTo>
                <a:pt x="31" y="3"/>
              </a:lnTo>
              <a:lnTo>
                <a:pt x="26" y="0"/>
              </a:lnTo>
              <a:close/>
            </a:path>
          </a:pathLst>
        </a:custGeom>
        <a:solidFill>
          <a:srgbClr val="00FF00">
            <a:alpha val="50000"/>
          </a:srgbClr>
        </a:solidFill>
        <a:ln w="952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17</xdr:col>
      <xdr:colOff>19050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400300" y="0"/>
        <a:ext cx="114204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36.28125" style="0" customWidth="1"/>
    <col min="12" max="12" width="12.28125" style="0" customWidth="1"/>
  </cols>
  <sheetData>
    <row r="1" ht="23.25">
      <c r="A1" s="8" t="s">
        <v>50</v>
      </c>
    </row>
    <row r="3" ht="12.75">
      <c r="A3" t="s">
        <v>52</v>
      </c>
    </row>
    <row r="4" ht="12.75">
      <c r="A4" t="s">
        <v>51</v>
      </c>
    </row>
    <row r="5" ht="12.75">
      <c r="A5" t="s">
        <v>85</v>
      </c>
    </row>
    <row r="6" ht="12.75">
      <c r="A6" t="s">
        <v>53</v>
      </c>
    </row>
    <row r="7" ht="12.75">
      <c r="A7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3" ht="12.75">
      <c r="A13" t="s">
        <v>59</v>
      </c>
    </row>
    <row r="14" ht="12.75">
      <c r="A14" s="9" t="s">
        <v>61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60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62</v>
      </c>
    </row>
    <row r="24" ht="12.75">
      <c r="A24" t="s">
        <v>92</v>
      </c>
    </row>
    <row r="25" ht="12.75">
      <c r="A25" s="9" t="s">
        <v>84</v>
      </c>
    </row>
    <row r="26" ht="12.75">
      <c r="A26" t="s">
        <v>93</v>
      </c>
    </row>
    <row r="28" ht="12.75">
      <c r="A28" t="s">
        <v>65</v>
      </c>
    </row>
    <row r="29" ht="12.75">
      <c r="A29" t="s">
        <v>94</v>
      </c>
    </row>
    <row r="30" ht="12.75">
      <c r="A30" t="s">
        <v>95</v>
      </c>
    </row>
    <row r="31" ht="12.75">
      <c r="A31" s="9" t="s">
        <v>63</v>
      </c>
    </row>
    <row r="32" ht="12.75">
      <c r="A32" t="s">
        <v>64</v>
      </c>
    </row>
    <row r="33" ht="12.75">
      <c r="A33" t="s">
        <v>66</v>
      </c>
    </row>
    <row r="35" ht="12.75">
      <c r="A35" t="s">
        <v>67</v>
      </c>
    </row>
    <row r="36" ht="12.75">
      <c r="A36" t="s">
        <v>96</v>
      </c>
    </row>
    <row r="38" ht="12.75">
      <c r="A38" t="s">
        <v>68</v>
      </c>
    </row>
    <row r="39" ht="12.75">
      <c r="A39" t="s">
        <v>97</v>
      </c>
    </row>
    <row r="40" ht="12.75">
      <c r="A40" t="s">
        <v>69</v>
      </c>
    </row>
    <row r="41" ht="12.75">
      <c r="A41" s="6" t="s">
        <v>98</v>
      </c>
    </row>
    <row r="42" ht="12.75">
      <c r="A42" t="s">
        <v>99</v>
      </c>
    </row>
    <row r="43" ht="12.75">
      <c r="A43" t="s">
        <v>70</v>
      </c>
    </row>
    <row r="44" ht="12.75">
      <c r="A44" t="s">
        <v>71</v>
      </c>
    </row>
    <row r="46" ht="12.75">
      <c r="A46" t="s">
        <v>100</v>
      </c>
    </row>
    <row r="47" ht="12.75">
      <c r="A47" t="s">
        <v>69</v>
      </c>
    </row>
    <row r="48" ht="12.75">
      <c r="A48" s="6" t="s">
        <v>98</v>
      </c>
    </row>
    <row r="49" ht="12.75">
      <c r="A49" t="s">
        <v>101</v>
      </c>
    </row>
    <row r="50" ht="12.75">
      <c r="A50" t="s">
        <v>72</v>
      </c>
    </row>
    <row r="51" ht="12.75">
      <c r="A51" t="s">
        <v>71</v>
      </c>
    </row>
  </sheetData>
  <sheetProtection password="CF25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workbookViewId="0" topLeftCell="A2">
      <selection activeCell="I34" sqref="I34"/>
    </sheetView>
  </sheetViews>
  <sheetFormatPr defaultColWidth="11.421875" defaultRowHeight="12.75"/>
  <cols>
    <col min="1" max="1" width="7.140625" style="0" customWidth="1"/>
  </cols>
  <sheetData>
    <row r="1" ht="20.25">
      <c r="F1" s="5" t="s">
        <v>26</v>
      </c>
    </row>
    <row r="27" ht="20.25">
      <c r="F27" s="5" t="s">
        <v>27</v>
      </c>
    </row>
    <row r="32" ht="12.75">
      <c r="B32" s="9" t="s">
        <v>58</v>
      </c>
    </row>
    <row r="33" spans="2:9" ht="12.75">
      <c r="B33" t="s">
        <v>37</v>
      </c>
      <c r="C33" t="s">
        <v>35</v>
      </c>
      <c r="E33" t="s">
        <v>40</v>
      </c>
      <c r="G33" t="s">
        <v>43</v>
      </c>
      <c r="I33" t="s">
        <v>45</v>
      </c>
    </row>
    <row r="34" spans="2:9" ht="12.75">
      <c r="B34" t="s">
        <v>38</v>
      </c>
      <c r="C34" t="s">
        <v>47</v>
      </c>
      <c r="E34" t="s">
        <v>41</v>
      </c>
      <c r="G34" t="s">
        <v>44</v>
      </c>
      <c r="I34" t="s">
        <v>46</v>
      </c>
    </row>
    <row r="35" spans="2:5" ht="12.75">
      <c r="B35" t="s">
        <v>39</v>
      </c>
      <c r="C35" s="17" t="s">
        <v>81</v>
      </c>
      <c r="E35" t="s">
        <v>42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A6" sqref="A6"/>
    </sheetView>
  </sheetViews>
  <sheetFormatPr defaultColWidth="11.421875" defaultRowHeight="12.75"/>
  <sheetData>
    <row r="1" ht="12.75">
      <c r="A1" t="s">
        <v>83</v>
      </c>
    </row>
    <row r="2" spans="1:2" ht="12.75">
      <c r="A2" s="19">
        <v>1</v>
      </c>
      <c r="B2">
        <v>0</v>
      </c>
    </row>
    <row r="3" spans="1:2" ht="12.75">
      <c r="A3">
        <v>0.99669</v>
      </c>
      <c r="B3">
        <v>-0.0001</v>
      </c>
    </row>
    <row r="4" spans="1:2" ht="12.75">
      <c r="A4">
        <v>0.98669</v>
      </c>
      <c r="B4">
        <v>-0.00021</v>
      </c>
    </row>
    <row r="5" spans="1:2" ht="12.75">
      <c r="A5">
        <v>0.97013</v>
      </c>
      <c r="B5">
        <v>0.00016</v>
      </c>
    </row>
    <row r="6" spans="1:2" ht="12.75">
      <c r="A6">
        <v>0.94746</v>
      </c>
      <c r="B6">
        <v>0.0013</v>
      </c>
    </row>
    <row r="7" spans="1:2" ht="12.75">
      <c r="A7">
        <v>0.91917</v>
      </c>
      <c r="B7">
        <v>0.00332</v>
      </c>
    </row>
    <row r="8" spans="1:2" ht="12.75">
      <c r="A8">
        <v>0.88574</v>
      </c>
      <c r="B8">
        <v>0.00629</v>
      </c>
    </row>
    <row r="9" spans="1:2" ht="12.75">
      <c r="A9">
        <v>0.84775</v>
      </c>
      <c r="B9">
        <v>0.01028</v>
      </c>
    </row>
    <row r="10" spans="1:2" ht="12.75">
      <c r="A10">
        <v>0.8059</v>
      </c>
      <c r="B10">
        <v>0.01536</v>
      </c>
    </row>
    <row r="11" spans="1:2" ht="12.75">
      <c r="A11">
        <v>0.76107</v>
      </c>
      <c r="B11">
        <v>0.0214</v>
      </c>
    </row>
    <row r="12" spans="1:2" ht="12.75">
      <c r="A12">
        <v>0.71405</v>
      </c>
      <c r="B12">
        <v>0.02803</v>
      </c>
    </row>
    <row r="13" spans="1:2" ht="12.75">
      <c r="A13">
        <v>0.66547</v>
      </c>
      <c r="B13">
        <v>0.03488</v>
      </c>
    </row>
    <row r="14" spans="1:2" ht="12.75">
      <c r="A14">
        <v>0.61587</v>
      </c>
      <c r="B14">
        <v>0.04154</v>
      </c>
    </row>
    <row r="15" spans="1:2" ht="12.75">
      <c r="A15">
        <v>0.56569</v>
      </c>
      <c r="B15">
        <v>0.04768</v>
      </c>
    </row>
    <row r="16" spans="1:2" ht="12.75">
      <c r="A16">
        <v>0.51532</v>
      </c>
      <c r="B16">
        <v>0.05306</v>
      </c>
    </row>
    <row r="17" spans="1:2" ht="12.75">
      <c r="A17">
        <v>0.46516</v>
      </c>
      <c r="B17">
        <v>0.05755</v>
      </c>
    </row>
    <row r="18" spans="1:2" ht="12.75">
      <c r="A18">
        <v>0.41564</v>
      </c>
      <c r="B18">
        <v>0.06108</v>
      </c>
    </row>
    <row r="19" spans="1:2" ht="12.75">
      <c r="A19">
        <v>0.36723</v>
      </c>
      <c r="B19">
        <v>0.06358</v>
      </c>
    </row>
    <row r="20" spans="1:2" ht="12.75">
      <c r="A20">
        <v>0.32039</v>
      </c>
      <c r="B20">
        <v>0.06498</v>
      </c>
    </row>
    <row r="21" spans="1:2" ht="12.75">
      <c r="A21">
        <v>0.27558</v>
      </c>
      <c r="B21">
        <v>0.06523</v>
      </c>
    </row>
    <row r="22" spans="1:2" ht="12.75">
      <c r="A22">
        <v>0.23318</v>
      </c>
      <c r="B22">
        <v>0.06425</v>
      </c>
    </row>
    <row r="23" spans="1:2" ht="12.75">
      <c r="A23">
        <v>0.19353</v>
      </c>
      <c r="B23">
        <v>0.06203</v>
      </c>
    </row>
    <row r="24" spans="1:2" ht="12.75">
      <c r="A24">
        <v>0.15691</v>
      </c>
      <c r="B24">
        <v>0.05862</v>
      </c>
    </row>
    <row r="25" spans="1:2" ht="12.75">
      <c r="A25">
        <v>0.12363</v>
      </c>
      <c r="B25">
        <v>0.0541</v>
      </c>
    </row>
    <row r="26" spans="1:2" ht="12.75">
      <c r="A26">
        <v>0.09395</v>
      </c>
      <c r="B26">
        <v>0.04858</v>
      </c>
    </row>
    <row r="27" spans="1:2" ht="12.75">
      <c r="A27">
        <v>0.06813</v>
      </c>
      <c r="B27">
        <v>0.04218</v>
      </c>
    </row>
    <row r="28" spans="1:2" ht="12.75">
      <c r="A28">
        <v>0.04634</v>
      </c>
      <c r="B28">
        <v>0.035</v>
      </c>
    </row>
    <row r="29" spans="1:2" ht="12.75">
      <c r="A29">
        <v>0.02867</v>
      </c>
      <c r="B29">
        <v>0.02722</v>
      </c>
    </row>
    <row r="30" spans="1:2" ht="12.75">
      <c r="A30">
        <v>0.0152</v>
      </c>
      <c r="B30">
        <v>0.01906</v>
      </c>
    </row>
    <row r="31" spans="1:2" ht="12.75">
      <c r="A31">
        <v>0.00588</v>
      </c>
      <c r="B31">
        <v>0.01088</v>
      </c>
    </row>
    <row r="32" spans="1:2" ht="12.75">
      <c r="A32">
        <v>0.00079</v>
      </c>
      <c r="B32">
        <v>0.00326</v>
      </c>
    </row>
    <row r="33" spans="1:2" ht="12.75">
      <c r="A33">
        <v>0</v>
      </c>
      <c r="B33">
        <v>0</v>
      </c>
    </row>
    <row r="34" spans="1:2" ht="12.75">
      <c r="A34">
        <v>0.00068</v>
      </c>
      <c r="B34">
        <v>-0.00279</v>
      </c>
    </row>
    <row r="35" spans="1:2" ht="12.75">
      <c r="A35">
        <v>0.00641</v>
      </c>
      <c r="B35">
        <v>-0.00788</v>
      </c>
    </row>
    <row r="36" spans="1:2" ht="12.75">
      <c r="A36">
        <v>0.01781</v>
      </c>
      <c r="B36">
        <v>-0.0131</v>
      </c>
    </row>
    <row r="37" spans="1:2" ht="12.75">
      <c r="A37">
        <v>0.03421</v>
      </c>
      <c r="B37">
        <v>-0.01814</v>
      </c>
    </row>
    <row r="38" spans="1:2" ht="12.75">
      <c r="A38">
        <v>0.05531</v>
      </c>
      <c r="B38">
        <v>-0.02277</v>
      </c>
    </row>
    <row r="39" spans="1:2" ht="12.75">
      <c r="A39">
        <v>0.08085</v>
      </c>
      <c r="B39">
        <v>-0.02678</v>
      </c>
    </row>
    <row r="40" spans="1:2" ht="12.75">
      <c r="A40">
        <v>0.11065</v>
      </c>
      <c r="B40">
        <v>-0.02991</v>
      </c>
    </row>
    <row r="41" spans="1:2" ht="12.75">
      <c r="A41">
        <v>0.1446</v>
      </c>
      <c r="B41">
        <v>-0.03206</v>
      </c>
    </row>
    <row r="42" spans="1:2" ht="12.75">
      <c r="A42">
        <v>0.18252</v>
      </c>
      <c r="B42">
        <v>-0.03329</v>
      </c>
    </row>
    <row r="43" spans="1:2" ht="12.75">
      <c r="A43">
        <v>0.22408</v>
      </c>
      <c r="B43">
        <v>-0.03366</v>
      </c>
    </row>
    <row r="44" spans="1:2" ht="12.75">
      <c r="A44">
        <v>0.26891</v>
      </c>
      <c r="B44">
        <v>-0.0333</v>
      </c>
    </row>
    <row r="45" spans="1:2" ht="12.75">
      <c r="A45">
        <v>0.31654</v>
      </c>
      <c r="B45">
        <v>-0.03229</v>
      </c>
    </row>
    <row r="46" spans="1:2" ht="12.75">
      <c r="A46">
        <v>0.36646</v>
      </c>
      <c r="B46">
        <v>-0.03073</v>
      </c>
    </row>
    <row r="47" spans="1:2" ht="12.75">
      <c r="A47">
        <v>0.41816</v>
      </c>
      <c r="B47">
        <v>-0.02875</v>
      </c>
    </row>
    <row r="48" spans="1:2" ht="12.75">
      <c r="A48">
        <v>0.47104</v>
      </c>
      <c r="B48">
        <v>-0.02646</v>
      </c>
    </row>
    <row r="49" spans="1:2" ht="12.75">
      <c r="A49">
        <v>0.52449</v>
      </c>
      <c r="B49">
        <v>-0.02399</v>
      </c>
    </row>
    <row r="50" spans="1:2" ht="12.75">
      <c r="A50">
        <v>0.57786</v>
      </c>
      <c r="B50">
        <v>-0.02143</v>
      </c>
    </row>
    <row r="51" spans="1:2" ht="12.75">
      <c r="A51">
        <v>0.63049</v>
      </c>
      <c r="B51">
        <v>-0.01888</v>
      </c>
    </row>
    <row r="52" spans="1:2" ht="12.75">
      <c r="A52">
        <v>0.68174</v>
      </c>
      <c r="B52">
        <v>-0.0164</v>
      </c>
    </row>
    <row r="53" spans="1:2" ht="12.75">
      <c r="A53">
        <v>0.73095</v>
      </c>
      <c r="B53">
        <v>-0.01403</v>
      </c>
    </row>
    <row r="54" spans="1:2" ht="12.75">
      <c r="A54">
        <v>0.77754</v>
      </c>
      <c r="B54">
        <v>-0.01179</v>
      </c>
    </row>
    <row r="55" spans="1:2" ht="12.75">
      <c r="A55">
        <v>0.82094</v>
      </c>
      <c r="B55">
        <v>-0.00971</v>
      </c>
    </row>
    <row r="56" spans="1:2" ht="12.75">
      <c r="A56">
        <v>0.86062</v>
      </c>
      <c r="B56">
        <v>-0.00782</v>
      </c>
    </row>
    <row r="57" spans="1:2" ht="12.75">
      <c r="A57">
        <v>0.89607</v>
      </c>
      <c r="B57">
        <v>-0.00613</v>
      </c>
    </row>
    <row r="58" spans="1:2" ht="12.75">
      <c r="A58">
        <v>0.92686</v>
      </c>
      <c r="B58">
        <v>-0.00465</v>
      </c>
    </row>
    <row r="59" spans="1:2" ht="12.75">
      <c r="A59">
        <v>0.95259</v>
      </c>
      <c r="B59">
        <v>-0.00334</v>
      </c>
    </row>
    <row r="60" spans="1:2" ht="12.75">
      <c r="A60">
        <v>0.97293</v>
      </c>
      <c r="B60">
        <v>-0.00219</v>
      </c>
    </row>
    <row r="61" spans="1:2" ht="12.75">
      <c r="A61">
        <v>0.9877</v>
      </c>
      <c r="B61">
        <v>-0.00113</v>
      </c>
    </row>
    <row r="62" spans="1:2" ht="12.75">
      <c r="A62">
        <v>0.99683</v>
      </c>
      <c r="B62">
        <v>-0.00031</v>
      </c>
    </row>
    <row r="63" spans="1:2" ht="12.75">
      <c r="A63" s="19">
        <v>1</v>
      </c>
      <c r="B6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V232"/>
  <sheetViews>
    <sheetView workbookViewId="0" topLeftCell="A1">
      <selection activeCell="B11" sqref="B11"/>
    </sheetView>
  </sheetViews>
  <sheetFormatPr defaultColWidth="11.421875" defaultRowHeight="12.75"/>
  <cols>
    <col min="1" max="1" width="17.28125" style="0" customWidth="1"/>
    <col min="2" max="2" width="16.7109375" style="0" customWidth="1"/>
    <col min="12" max="12" width="13.00390625" style="0" bestFit="1" customWidth="1"/>
  </cols>
  <sheetData>
    <row r="1" ht="12.75">
      <c r="A1" s="9" t="s">
        <v>33</v>
      </c>
    </row>
    <row r="2" spans="21:22" ht="12.75">
      <c r="U2" s="2" t="s">
        <v>30</v>
      </c>
      <c r="V2" s="2"/>
    </row>
    <row r="3" spans="1:22" ht="12.75">
      <c r="A3" s="4" t="s">
        <v>1</v>
      </c>
      <c r="B3" s="7">
        <v>45</v>
      </c>
      <c r="U3" t="s">
        <v>2</v>
      </c>
      <c r="V3" t="s">
        <v>3</v>
      </c>
    </row>
    <row r="4" spans="1:22" ht="12.75">
      <c r="A4" s="4" t="s">
        <v>12</v>
      </c>
      <c r="B4" s="7">
        <v>45</v>
      </c>
      <c r="U4">
        <v>0</v>
      </c>
      <c r="V4">
        <f>B20</f>
        <v>0.7071067811865475</v>
      </c>
    </row>
    <row r="5" spans="1:22" ht="12.75">
      <c r="A5" t="s">
        <v>28</v>
      </c>
      <c r="B5" s="7">
        <v>1</v>
      </c>
      <c r="U5">
        <f>L29*B24</f>
        <v>0.7071067811865476</v>
      </c>
      <c r="V5">
        <v>0</v>
      </c>
    </row>
    <row r="6" spans="1:2" ht="12.75">
      <c r="A6" s="21" t="s">
        <v>36</v>
      </c>
      <c r="B6" s="20">
        <v>0</v>
      </c>
    </row>
    <row r="7" spans="2:22" ht="12.75">
      <c r="B7">
        <f>B6/100</f>
        <v>0</v>
      </c>
      <c r="U7" s="2" t="s">
        <v>31</v>
      </c>
      <c r="V7" s="2"/>
    </row>
    <row r="8" spans="1:22" ht="12.75">
      <c r="A8" t="s">
        <v>74</v>
      </c>
      <c r="B8" s="16">
        <v>600</v>
      </c>
      <c r="U8" t="s">
        <v>2</v>
      </c>
      <c r="V8" t="s">
        <v>3</v>
      </c>
    </row>
    <row r="9" spans="1:22" ht="12.75">
      <c r="A9" t="s">
        <v>75</v>
      </c>
      <c r="B9" s="16">
        <v>120</v>
      </c>
      <c r="U9">
        <f>U5</f>
        <v>0.7071067811865476</v>
      </c>
      <c r="V9">
        <f>V5</f>
        <v>0</v>
      </c>
    </row>
    <row r="10" spans="1:22" ht="12.75">
      <c r="A10" t="s">
        <v>73</v>
      </c>
      <c r="B10" s="15">
        <f>B14*B20*V19/V14</f>
        <v>480.00000000000006</v>
      </c>
      <c r="U10">
        <f>U5+B22</f>
        <v>1.4142135623730951</v>
      </c>
      <c r="V10">
        <f>B20</f>
        <v>0.7071067811865475</v>
      </c>
    </row>
    <row r="12" spans="21:22" ht="12.75">
      <c r="U12" s="2" t="s">
        <v>32</v>
      </c>
      <c r="V12" s="2"/>
    </row>
    <row r="13" spans="1:22" ht="12.75">
      <c r="A13" t="s">
        <v>76</v>
      </c>
      <c r="B13" s="11">
        <f>B8*B20</f>
        <v>424.2640687119285</v>
      </c>
      <c r="U13" t="s">
        <v>2</v>
      </c>
      <c r="V13" t="s">
        <v>3</v>
      </c>
    </row>
    <row r="14" spans="1:22" ht="12.75">
      <c r="A14" t="s">
        <v>78</v>
      </c>
      <c r="B14" s="13">
        <f>U15*B8</f>
        <v>848.5281374238571</v>
      </c>
      <c r="U14">
        <f>U4</f>
        <v>0</v>
      </c>
      <c r="V14">
        <f>V4</f>
        <v>0.7071067811865475</v>
      </c>
    </row>
    <row r="15" spans="1:22" ht="12.75">
      <c r="A15" s="10" t="s">
        <v>80</v>
      </c>
      <c r="B15" s="14">
        <f>B14-B8*U19</f>
        <v>763.6753236814714</v>
      </c>
      <c r="U15">
        <f>U10</f>
        <v>1.4142135623730951</v>
      </c>
      <c r="V15">
        <f>V10</f>
        <v>0.7071067811865475</v>
      </c>
    </row>
    <row r="16" spans="1:2" ht="12.75">
      <c r="A16" s="12" t="s">
        <v>79</v>
      </c>
      <c r="B16" s="12"/>
    </row>
    <row r="17" spans="21:22" ht="12.75">
      <c r="U17" s="2" t="s">
        <v>77</v>
      </c>
      <c r="V17" s="2"/>
    </row>
    <row r="18" spans="1:22" ht="12.75">
      <c r="A18" s="9" t="s">
        <v>34</v>
      </c>
      <c r="U18" t="s">
        <v>2</v>
      </c>
      <c r="V18" t="s">
        <v>3</v>
      </c>
    </row>
    <row r="19" spans="21:22" ht="12.75">
      <c r="U19">
        <f>U20-B22*B9/B8</f>
        <v>0.1414213562373095</v>
      </c>
      <c r="V19">
        <f>V4-B20*B9/B8</f>
        <v>0.565685424949238</v>
      </c>
    </row>
    <row r="20" spans="1:22" ht="12.75">
      <c r="A20" t="s">
        <v>22</v>
      </c>
      <c r="B20">
        <f>SIN(RADIANS(B3))</f>
        <v>0.7071067811865475</v>
      </c>
      <c r="U20">
        <f>U15*B9/B8</f>
        <v>0.282842712474619</v>
      </c>
      <c r="V20">
        <f>V15</f>
        <v>0.7071067811865475</v>
      </c>
    </row>
    <row r="21" spans="1:2" ht="12.75">
      <c r="A21" t="s">
        <v>21</v>
      </c>
      <c r="B21">
        <f>1/B20</f>
        <v>1.4142135623730951</v>
      </c>
    </row>
    <row r="22" spans="1:2" ht="12.75">
      <c r="A22" t="s">
        <v>23</v>
      </c>
      <c r="B22">
        <f>COS(RADIANS(B3))</f>
        <v>0.7071067811865476</v>
      </c>
    </row>
    <row r="23" spans="1:2" ht="12.75">
      <c r="A23" t="s">
        <v>24</v>
      </c>
      <c r="B23">
        <f>SIN(RADIANS(B4))</f>
        <v>0.7071067811865475</v>
      </c>
    </row>
    <row r="24" spans="1:2" ht="12.75">
      <c r="A24" t="s">
        <v>25</v>
      </c>
      <c r="B24">
        <f>COS(RADIANS(B4))</f>
        <v>0.7071067811865476</v>
      </c>
    </row>
    <row r="25" spans="1:2" ht="12.75">
      <c r="A25" t="s">
        <v>13</v>
      </c>
      <c r="B25">
        <f>1/$B$23*($C$32)</f>
        <v>1</v>
      </c>
    </row>
    <row r="26" spans="1:2" ht="12.75">
      <c r="A26" t="s">
        <v>20</v>
      </c>
      <c r="B26">
        <f>A32*B22</f>
        <v>0.7071067811865476</v>
      </c>
    </row>
    <row r="27" spans="1:2" ht="12.75">
      <c r="A27" t="s">
        <v>0</v>
      </c>
      <c r="B27" s="6">
        <f>B24*B20/B23</f>
        <v>0.7071067811865476</v>
      </c>
    </row>
    <row r="29" spans="1:12" ht="12.75">
      <c r="A29" s="2" t="s">
        <v>10</v>
      </c>
      <c r="B29" s="2"/>
      <c r="C29" s="2" t="s">
        <v>16</v>
      </c>
      <c r="D29" s="2"/>
      <c r="E29" s="2" t="s">
        <v>14</v>
      </c>
      <c r="F29" s="2"/>
      <c r="K29" t="s">
        <v>29</v>
      </c>
      <c r="L29">
        <f>B20/B23</f>
        <v>1</v>
      </c>
    </row>
    <row r="30" spans="1:17" ht="12.75">
      <c r="A30" s="18" t="s">
        <v>2</v>
      </c>
      <c r="B30" s="18" t="s">
        <v>3</v>
      </c>
      <c r="C30" s="18" t="s">
        <v>4</v>
      </c>
      <c r="D30" s="18" t="s">
        <v>5</v>
      </c>
      <c r="E30" s="18" t="s">
        <v>15</v>
      </c>
      <c r="F30" s="18" t="s">
        <v>6</v>
      </c>
      <c r="G30" s="18" t="s">
        <v>9</v>
      </c>
      <c r="H30" s="18" t="s">
        <v>8</v>
      </c>
      <c r="I30" s="18" t="s">
        <v>7</v>
      </c>
      <c r="J30" s="18" t="s">
        <v>19</v>
      </c>
      <c r="K30" s="18" t="s">
        <v>18</v>
      </c>
      <c r="L30" s="18" t="s">
        <v>17</v>
      </c>
      <c r="M30" s="18" t="s">
        <v>48</v>
      </c>
      <c r="N30" s="18" t="s">
        <v>82</v>
      </c>
      <c r="O30" s="18"/>
      <c r="P30" s="18"/>
      <c r="Q30" s="18"/>
    </row>
    <row r="31" spans="1:2" ht="12.75">
      <c r="A31" t="str">
        <f>'Profil original'!A1</f>
        <v>MH45</v>
      </c>
      <c r="B31">
        <f>'Profil original'!B1</f>
        <v>0</v>
      </c>
    </row>
    <row r="32" spans="1:16" ht="12.75">
      <c r="A32" s="3">
        <f>'Profil original'!A2</f>
        <v>1</v>
      </c>
      <c r="B32" s="3">
        <f>'Profil original'!B2</f>
        <v>0</v>
      </c>
      <c r="C32">
        <f aca="true" t="shared" si="0" ref="C32:C95">A32*$B$20</f>
        <v>0.7071067811865475</v>
      </c>
      <c r="D32">
        <f>IF(I32=0,0,((B32)*J32/I32*$B$5)+M32)</f>
        <v>0</v>
      </c>
      <c r="E32">
        <f>C32</f>
        <v>0.7071067811865475</v>
      </c>
      <c r="F32">
        <f>IF(I32=0,0,-((B32)*K32/I32*$B$5)-M32)</f>
        <v>0</v>
      </c>
      <c r="G32">
        <f aca="true" t="shared" si="1" ref="G32:G95">$B$22*(1-A32)</f>
        <v>0</v>
      </c>
      <c r="H32">
        <f>$B$24*(1-A32)*$B$20/$B$23</f>
        <v>0</v>
      </c>
      <c r="I32">
        <f>G32+H32</f>
        <v>0</v>
      </c>
      <c r="J32">
        <f aca="true" t="shared" si="2" ref="J32:J95">$B$26+H32</f>
        <v>0.7071067811865476</v>
      </c>
      <c r="K32">
        <f aca="true" t="shared" si="3" ref="K32:K95">($B$27-H32)</f>
        <v>0.7071067811865476</v>
      </c>
      <c r="L32">
        <f>(K32+J32)</f>
        <v>1.4142135623730951</v>
      </c>
      <c r="M32">
        <f>A32*$B$6*0.01</f>
        <v>0</v>
      </c>
      <c r="N32">
        <f>(K32+I32)/($B$27+$B$26)*(D32+F32)-F32</f>
        <v>0</v>
      </c>
      <c r="O32">
        <f>-F32*I32/K32</f>
        <v>0</v>
      </c>
      <c r="P32">
        <f>(H32+G32)/(H32+$B$26)*D32</f>
        <v>0</v>
      </c>
    </row>
    <row r="33" spans="1:16" ht="12.75">
      <c r="A33" s="3">
        <f>'Profil original'!A3</f>
        <v>0.99669</v>
      </c>
      <c r="B33" s="3">
        <f>'Profil original'!B3</f>
        <v>-0.0001</v>
      </c>
      <c r="C33">
        <f t="shared" si="0"/>
        <v>0.7047662577408199</v>
      </c>
      <c r="D33">
        <f aca="true" t="shared" si="4" ref="D33:D96">IF(I33=0,0,((B33)*J33/I33*$B$5)+M33)</f>
        <v>-0.015155740181268725</v>
      </c>
      <c r="E33">
        <f aca="true" t="shared" si="5" ref="E33:E96">C33</f>
        <v>0.7047662577408199</v>
      </c>
      <c r="F33">
        <f aca="true" t="shared" si="6" ref="F33:F96">IF(I33=0,0,-((B33)*K33/I33*$B$5)-M33)</f>
        <v>0.015055740181268722</v>
      </c>
      <c r="G33">
        <f t="shared" si="1"/>
        <v>0.002340523445727497</v>
      </c>
      <c r="H33">
        <f aca="true" t="shared" si="7" ref="H33:H96">$B$24*(1-A33)*$B$20/$B$23</f>
        <v>0.002340523445727497</v>
      </c>
      <c r="I33">
        <f aca="true" t="shared" si="8" ref="I33:I96">G33+H33</f>
        <v>0.004681046891454994</v>
      </c>
      <c r="J33">
        <f t="shared" si="2"/>
        <v>0.7094473046322751</v>
      </c>
      <c r="K33">
        <f t="shared" si="3"/>
        <v>0.70476625774082</v>
      </c>
      <c r="L33">
        <f aca="true" t="shared" si="9" ref="L33:L96">(K33+J33)</f>
        <v>1.4142135623730951</v>
      </c>
      <c r="M33">
        <f>IF(A32&gt;A33,A33*$B$6*0.01,A33*$B$6*-0.01)</f>
        <v>0</v>
      </c>
      <c r="N33">
        <f>(K33+I33)/($B$27+$B$26)*(D33+F33)-F33</f>
        <v>-0.015105905681268723</v>
      </c>
      <c r="O33">
        <f aca="true" t="shared" si="10" ref="O33:O96">-F33*I33/K33</f>
        <v>-0.0001</v>
      </c>
      <c r="P33">
        <f aca="true" t="shared" si="11" ref="P33:P96">(H33+G33)/(H33+$B$26)*D33</f>
        <v>-0.0001</v>
      </c>
    </row>
    <row r="34" spans="1:16" ht="12.75">
      <c r="A34" s="3">
        <f>'Profil original'!A4</f>
        <v>0.98669</v>
      </c>
      <c r="B34" s="3">
        <f>'Profil original'!B4</f>
        <v>-0.00021</v>
      </c>
      <c r="C34">
        <f t="shared" si="0"/>
        <v>0.6976951899289545</v>
      </c>
      <c r="D34">
        <f t="shared" si="4"/>
        <v>-0.00799380540946654</v>
      </c>
      <c r="E34">
        <f t="shared" si="5"/>
        <v>0.6976951899289545</v>
      </c>
      <c r="F34">
        <f t="shared" si="6"/>
        <v>0.007783805409466542</v>
      </c>
      <c r="G34">
        <f t="shared" si="1"/>
        <v>0.009411591257592979</v>
      </c>
      <c r="H34">
        <f t="shared" si="7"/>
        <v>0.009411591257592979</v>
      </c>
      <c r="I34">
        <f t="shared" si="8"/>
        <v>0.018823182515185957</v>
      </c>
      <c r="J34">
        <f t="shared" si="2"/>
        <v>0.7165183724441405</v>
      </c>
      <c r="K34">
        <f t="shared" si="3"/>
        <v>0.6976951899289546</v>
      </c>
      <c r="L34">
        <f t="shared" si="9"/>
        <v>1.4142135623730951</v>
      </c>
      <c r="M34">
        <f aca="true" t="shared" si="12" ref="M34:M97">IF(A33&gt;A34,A34*$B$6*0.01,A34*$B$6*-0.01)</f>
        <v>0</v>
      </c>
      <c r="N34">
        <f>(K34+I34)/($B$27+$B$26)*(D34+F34)-F34</f>
        <v>-0.007890202959466542</v>
      </c>
      <c r="O34">
        <f t="shared" si="10"/>
        <v>-0.00021</v>
      </c>
      <c r="P34">
        <f t="shared" si="11"/>
        <v>-0.00020999999999999998</v>
      </c>
    </row>
    <row r="35" spans="1:16" ht="12.75">
      <c r="A35" s="3">
        <f>'Profil original'!A5</f>
        <v>0.97013</v>
      </c>
      <c r="B35" s="3">
        <f>'Profil original'!B5</f>
        <v>0.00016</v>
      </c>
      <c r="C35">
        <f t="shared" si="0"/>
        <v>0.6859855016325053</v>
      </c>
      <c r="D35">
        <f t="shared" si="4"/>
        <v>0.0027582725142283274</v>
      </c>
      <c r="E35">
        <f t="shared" si="5"/>
        <v>0.6859855016325053</v>
      </c>
      <c r="F35">
        <f t="shared" si="6"/>
        <v>-0.002598272514228327</v>
      </c>
      <c r="G35">
        <f t="shared" si="1"/>
        <v>0.021121279554042142</v>
      </c>
      <c r="H35">
        <f t="shared" si="7"/>
        <v>0.021121279554042142</v>
      </c>
      <c r="I35">
        <f t="shared" si="8"/>
        <v>0.042242559108084284</v>
      </c>
      <c r="J35">
        <f t="shared" si="2"/>
        <v>0.7282280607405898</v>
      </c>
      <c r="K35">
        <f t="shared" si="3"/>
        <v>0.6859855016325054</v>
      </c>
      <c r="L35">
        <f t="shared" si="9"/>
        <v>1.4142135623730951</v>
      </c>
      <c r="M35">
        <f t="shared" si="12"/>
        <v>0</v>
      </c>
      <c r="N35">
        <f>(K35+I35)/($B$27+$B$26)*(D35+F35)-F35</f>
        <v>0.002680662114228327</v>
      </c>
      <c r="O35">
        <f t="shared" si="10"/>
        <v>0.00016</v>
      </c>
      <c r="P35">
        <f t="shared" si="11"/>
        <v>0.00016</v>
      </c>
    </row>
    <row r="36" spans="1:16" ht="12.75">
      <c r="A36" s="3">
        <f>'Profil original'!A6</f>
        <v>0.94746</v>
      </c>
      <c r="B36" s="3">
        <f>'Profil original'!B6</f>
        <v>0.0013</v>
      </c>
      <c r="C36">
        <f t="shared" si="0"/>
        <v>0.6699553909030063</v>
      </c>
      <c r="D36">
        <f t="shared" si="4"/>
        <v>0.013021526456033489</v>
      </c>
      <c r="E36">
        <f t="shared" si="5"/>
        <v>0.6699553909030063</v>
      </c>
      <c r="F36">
        <f t="shared" si="6"/>
        <v>-0.011721526456033492</v>
      </c>
      <c r="G36">
        <f t="shared" si="1"/>
        <v>0.03715139028354123</v>
      </c>
      <c r="H36">
        <f t="shared" si="7"/>
        <v>0.03715139028354123</v>
      </c>
      <c r="I36">
        <f t="shared" si="8"/>
        <v>0.07430278056708246</v>
      </c>
      <c r="J36">
        <f t="shared" si="2"/>
        <v>0.7442581714700888</v>
      </c>
      <c r="K36">
        <f t="shared" si="3"/>
        <v>0.6699553909030064</v>
      </c>
      <c r="L36">
        <f t="shared" si="9"/>
        <v>1.4142135623730951</v>
      </c>
      <c r="M36">
        <f t="shared" si="12"/>
        <v>0</v>
      </c>
      <c r="N36">
        <f aca="true" t="shared" si="13" ref="N36:N96">($B$27+G36)/($B$27+$B$26)*(D36+F36)-F36</f>
        <v>0.01240567745603349</v>
      </c>
      <c r="O36">
        <f t="shared" si="10"/>
        <v>0.0013</v>
      </c>
      <c r="P36">
        <f t="shared" si="11"/>
        <v>0.0013</v>
      </c>
    </row>
    <row r="37" spans="1:16" ht="12.75">
      <c r="A37" s="3">
        <f>'Profil original'!A7</f>
        <v>0.91917</v>
      </c>
      <c r="B37" s="3">
        <f>'Profil original'!B7</f>
        <v>0.00332</v>
      </c>
      <c r="C37">
        <f t="shared" si="0"/>
        <v>0.6499513400632388</v>
      </c>
      <c r="D37">
        <f t="shared" si="4"/>
        <v>0.022196929357911677</v>
      </c>
      <c r="E37">
        <f t="shared" si="5"/>
        <v>0.6499513400632388</v>
      </c>
      <c r="F37">
        <f t="shared" si="6"/>
        <v>-0.018876929357911677</v>
      </c>
      <c r="G37">
        <f t="shared" si="1"/>
        <v>0.05715544112330861</v>
      </c>
      <c r="H37">
        <f t="shared" si="7"/>
        <v>0.057155441123308615</v>
      </c>
      <c r="I37">
        <f t="shared" si="8"/>
        <v>0.11431088224661723</v>
      </c>
      <c r="J37">
        <f t="shared" si="2"/>
        <v>0.7642622223098562</v>
      </c>
      <c r="K37">
        <f t="shared" si="3"/>
        <v>0.649951340063239</v>
      </c>
      <c r="L37">
        <f t="shared" si="9"/>
        <v>1.4142135623730951</v>
      </c>
      <c r="M37">
        <f t="shared" si="12"/>
        <v>0</v>
      </c>
      <c r="N37">
        <f t="shared" si="13"/>
        <v>0.020671107157911678</v>
      </c>
      <c r="O37">
        <f t="shared" si="10"/>
        <v>0.00332</v>
      </c>
      <c r="P37">
        <f t="shared" si="11"/>
        <v>0.0033200000000000005</v>
      </c>
    </row>
    <row r="38" spans="1:16" ht="12.75">
      <c r="A38" s="3">
        <f>'Profil original'!A8</f>
        <v>0.88574</v>
      </c>
      <c r="B38" s="3">
        <f>'Profil original'!B8</f>
        <v>0.00629</v>
      </c>
      <c r="C38">
        <f t="shared" si="0"/>
        <v>0.6263127603681725</v>
      </c>
      <c r="D38">
        <f t="shared" si="4"/>
        <v>0.030669943112200233</v>
      </c>
      <c r="E38">
        <f t="shared" si="5"/>
        <v>0.6263127603681725</v>
      </c>
      <c r="F38">
        <f t="shared" si="6"/>
        <v>-0.02437994311220024</v>
      </c>
      <c r="G38">
        <f t="shared" si="1"/>
        <v>0.08079402081837495</v>
      </c>
      <c r="H38">
        <f t="shared" si="7"/>
        <v>0.08079402081837495</v>
      </c>
      <c r="I38">
        <f t="shared" si="8"/>
        <v>0.1615880416367499</v>
      </c>
      <c r="J38">
        <f t="shared" si="2"/>
        <v>0.7879008020049225</v>
      </c>
      <c r="K38">
        <f t="shared" si="3"/>
        <v>0.6263127603681726</v>
      </c>
      <c r="L38">
        <f t="shared" si="9"/>
        <v>1.4142135623730951</v>
      </c>
      <c r="M38">
        <f t="shared" si="12"/>
        <v>0</v>
      </c>
      <c r="N38">
        <f t="shared" si="13"/>
        <v>0.027884290812200237</v>
      </c>
      <c r="O38">
        <f t="shared" si="10"/>
        <v>0.00629</v>
      </c>
      <c r="P38">
        <f t="shared" si="11"/>
        <v>0.006289999999999999</v>
      </c>
    </row>
    <row r="39" spans="1:16" ht="12.75">
      <c r="A39" s="3">
        <f>'Profil original'!A9</f>
        <v>0.84775</v>
      </c>
      <c r="B39" s="3">
        <f>'Profil original'!B9</f>
        <v>0.01028</v>
      </c>
      <c r="C39">
        <f t="shared" si="0"/>
        <v>0.5994497737508956</v>
      </c>
      <c r="D39">
        <f t="shared" si="4"/>
        <v>0.03890026272577997</v>
      </c>
      <c r="E39">
        <f t="shared" si="5"/>
        <v>0.5994497737508956</v>
      </c>
      <c r="F39">
        <f t="shared" si="6"/>
        <v>-0.028620262725779968</v>
      </c>
      <c r="G39">
        <f t="shared" si="1"/>
        <v>0.10765700743565186</v>
      </c>
      <c r="H39">
        <f t="shared" si="7"/>
        <v>0.10765700743565186</v>
      </c>
      <c r="I39">
        <f t="shared" si="8"/>
        <v>0.21531401487130372</v>
      </c>
      <c r="J39">
        <f t="shared" si="2"/>
        <v>0.8147637886221994</v>
      </c>
      <c r="K39">
        <f t="shared" si="3"/>
        <v>0.5994497737508957</v>
      </c>
      <c r="L39">
        <f t="shared" si="9"/>
        <v>1.4142135623730951</v>
      </c>
      <c r="M39">
        <f t="shared" si="12"/>
        <v>0</v>
      </c>
      <c r="N39">
        <f t="shared" si="13"/>
        <v>0.03454282772577997</v>
      </c>
      <c r="O39">
        <f t="shared" si="10"/>
        <v>0.01028</v>
      </c>
      <c r="P39">
        <f t="shared" si="11"/>
        <v>0.01028</v>
      </c>
    </row>
    <row r="40" spans="1:16" ht="12.75">
      <c r="A40" s="3">
        <f>'Profil original'!A10</f>
        <v>0.8059</v>
      </c>
      <c r="B40" s="3">
        <f>'Profil original'!B10</f>
        <v>0.01536</v>
      </c>
      <c r="C40">
        <f t="shared" si="0"/>
        <v>0.5698573549582385</v>
      </c>
      <c r="D40">
        <f t="shared" si="4"/>
        <v>0.04724723338485316</v>
      </c>
      <c r="E40">
        <f t="shared" si="5"/>
        <v>0.5698573549582385</v>
      </c>
      <c r="F40">
        <f t="shared" si="6"/>
        <v>-0.031887233384853164</v>
      </c>
      <c r="G40">
        <f t="shared" si="1"/>
        <v>0.1372494262283089</v>
      </c>
      <c r="H40">
        <f t="shared" si="7"/>
        <v>0.1372494262283089</v>
      </c>
      <c r="I40">
        <f t="shared" si="8"/>
        <v>0.2744988524566178</v>
      </c>
      <c r="J40">
        <f t="shared" si="2"/>
        <v>0.8443562074148565</v>
      </c>
      <c r="K40">
        <f t="shared" si="3"/>
        <v>0.5698573549582386</v>
      </c>
      <c r="L40">
        <f t="shared" si="9"/>
        <v>1.4142135623730951</v>
      </c>
      <c r="M40">
        <f t="shared" si="12"/>
        <v>0</v>
      </c>
      <c r="N40">
        <f t="shared" si="13"/>
        <v>0.04105792138485316</v>
      </c>
      <c r="O40">
        <f t="shared" si="10"/>
        <v>0.01536</v>
      </c>
      <c r="P40">
        <f t="shared" si="11"/>
        <v>0.01536</v>
      </c>
    </row>
    <row r="41" spans="1:16" ht="12.75">
      <c r="A41" s="3">
        <f>'Profil original'!A11</f>
        <v>0.76107</v>
      </c>
      <c r="B41" s="3">
        <f>'Profil original'!B11</f>
        <v>0.0214</v>
      </c>
      <c r="C41">
        <f t="shared" si="0"/>
        <v>0.5381577579576456</v>
      </c>
      <c r="D41">
        <f t="shared" si="4"/>
        <v>0.05548299083413553</v>
      </c>
      <c r="E41">
        <f t="shared" si="5"/>
        <v>0.5381577579576456</v>
      </c>
      <c r="F41">
        <f t="shared" si="6"/>
        <v>-0.03408299083413552</v>
      </c>
      <c r="G41">
        <f t="shared" si="1"/>
        <v>0.1689490232289018</v>
      </c>
      <c r="H41">
        <f t="shared" si="7"/>
        <v>0.1689490232289018</v>
      </c>
      <c r="I41">
        <f t="shared" si="8"/>
        <v>0.3378980464578036</v>
      </c>
      <c r="J41">
        <f t="shared" si="2"/>
        <v>0.8760558044154494</v>
      </c>
      <c r="K41">
        <f t="shared" si="3"/>
        <v>0.5381577579576458</v>
      </c>
      <c r="L41">
        <f t="shared" si="9"/>
        <v>1.4142135623730951</v>
      </c>
      <c r="M41">
        <f t="shared" si="12"/>
        <v>0</v>
      </c>
      <c r="N41">
        <f t="shared" si="13"/>
        <v>0.04733954183413552</v>
      </c>
      <c r="O41">
        <f t="shared" si="10"/>
        <v>0.021399999999999995</v>
      </c>
      <c r="P41">
        <f t="shared" si="11"/>
        <v>0.0214</v>
      </c>
    </row>
    <row r="42" spans="1:16" ht="12.75">
      <c r="A42" s="3">
        <f>'Profil original'!A12</f>
        <v>0.71405</v>
      </c>
      <c r="B42" s="3">
        <f>'Profil original'!B12</f>
        <v>0.02803</v>
      </c>
      <c r="C42">
        <f t="shared" si="0"/>
        <v>0.5049095971062542</v>
      </c>
      <c r="D42">
        <f t="shared" si="4"/>
        <v>0.06302706504633676</v>
      </c>
      <c r="E42">
        <f t="shared" si="5"/>
        <v>0.5049095971062542</v>
      </c>
      <c r="F42">
        <f t="shared" si="6"/>
        <v>-0.03499706504633677</v>
      </c>
      <c r="G42">
        <f t="shared" si="1"/>
        <v>0.2021971840802933</v>
      </c>
      <c r="H42">
        <f t="shared" si="7"/>
        <v>0.2021971840802933</v>
      </c>
      <c r="I42">
        <f t="shared" si="8"/>
        <v>0.4043943681605866</v>
      </c>
      <c r="J42">
        <f t="shared" si="2"/>
        <v>0.9093039652668409</v>
      </c>
      <c r="K42">
        <f t="shared" si="3"/>
        <v>0.5049095971062543</v>
      </c>
      <c r="L42">
        <f t="shared" si="9"/>
        <v>1.4142135623730951</v>
      </c>
      <c r="M42">
        <f t="shared" si="12"/>
        <v>0</v>
      </c>
      <c r="N42">
        <f t="shared" si="13"/>
        <v>0.05301965429633676</v>
      </c>
      <c r="O42">
        <f t="shared" si="10"/>
        <v>0.02803</v>
      </c>
      <c r="P42">
        <f t="shared" si="11"/>
        <v>0.02803</v>
      </c>
    </row>
    <row r="43" spans="1:16" ht="12.75">
      <c r="A43" s="3">
        <f>'Profil original'!A13</f>
        <v>0.66547</v>
      </c>
      <c r="B43" s="3">
        <f>'Profil original'!B13</f>
        <v>0.03488</v>
      </c>
      <c r="C43">
        <f t="shared" si="0"/>
        <v>0.47055834967621174</v>
      </c>
      <c r="D43">
        <f t="shared" si="4"/>
        <v>0.06957284309329509</v>
      </c>
      <c r="E43">
        <f t="shared" si="5"/>
        <v>0.47055834967621174</v>
      </c>
      <c r="F43">
        <f t="shared" si="6"/>
        <v>-0.034692843093295074</v>
      </c>
      <c r="G43">
        <f t="shared" si="1"/>
        <v>0.23654843151033575</v>
      </c>
      <c r="H43">
        <f t="shared" si="7"/>
        <v>0.23654843151033575</v>
      </c>
      <c r="I43">
        <f t="shared" si="8"/>
        <v>0.4730968630206715</v>
      </c>
      <c r="J43">
        <f t="shared" si="2"/>
        <v>0.9436552126968833</v>
      </c>
      <c r="K43">
        <f t="shared" si="3"/>
        <v>0.4705583496762118</v>
      </c>
      <c r="L43">
        <f t="shared" si="9"/>
        <v>1.4142135623730951</v>
      </c>
      <c r="M43">
        <f t="shared" si="12"/>
        <v>0</v>
      </c>
      <c r="N43">
        <f t="shared" si="13"/>
        <v>0.057967046293295084</v>
      </c>
      <c r="O43">
        <f t="shared" si="10"/>
        <v>0.03488</v>
      </c>
      <c r="P43">
        <f t="shared" si="11"/>
        <v>0.03488</v>
      </c>
    </row>
    <row r="44" spans="1:16" ht="12.75">
      <c r="A44" s="3">
        <f>'Profil original'!A14</f>
        <v>0.61587</v>
      </c>
      <c r="B44" s="3">
        <f>'Profil original'!B14</f>
        <v>0.04154</v>
      </c>
      <c r="C44">
        <f t="shared" si="0"/>
        <v>0.435485853329359</v>
      </c>
      <c r="D44">
        <f t="shared" si="4"/>
        <v>0.07484023663863797</v>
      </c>
      <c r="E44">
        <f t="shared" si="5"/>
        <v>0.435485853329359</v>
      </c>
      <c r="F44">
        <f t="shared" si="6"/>
        <v>-0.033300236638637966</v>
      </c>
      <c r="G44">
        <f t="shared" si="1"/>
        <v>0.2716209278571885</v>
      </c>
      <c r="H44">
        <f t="shared" si="7"/>
        <v>0.2716209278571885</v>
      </c>
      <c r="I44">
        <f t="shared" si="8"/>
        <v>0.543241855714377</v>
      </c>
      <c r="J44">
        <f t="shared" si="2"/>
        <v>0.9787277090437361</v>
      </c>
      <c r="K44">
        <f t="shared" si="3"/>
        <v>0.4354858533293591</v>
      </c>
      <c r="L44">
        <f t="shared" si="9"/>
        <v>1.4142135623730951</v>
      </c>
      <c r="M44">
        <f t="shared" si="12"/>
        <v>0</v>
      </c>
      <c r="N44">
        <f t="shared" si="13"/>
        <v>0.062048616738637964</v>
      </c>
      <c r="O44">
        <f t="shared" si="10"/>
        <v>0.04154</v>
      </c>
      <c r="P44">
        <f t="shared" si="11"/>
        <v>0.04154</v>
      </c>
    </row>
    <row r="45" spans="1:16" ht="12.75">
      <c r="A45" s="3">
        <f>'Profil original'!A15</f>
        <v>0.56569</v>
      </c>
      <c r="B45" s="3">
        <f>'Profil original'!B15</f>
        <v>0.04768</v>
      </c>
      <c r="C45">
        <f t="shared" si="0"/>
        <v>0.40000323504941804</v>
      </c>
      <c r="D45">
        <f t="shared" si="4"/>
        <v>0.07873166724229237</v>
      </c>
      <c r="E45">
        <f t="shared" si="5"/>
        <v>0.40000323504941804</v>
      </c>
      <c r="F45">
        <f t="shared" si="6"/>
        <v>-0.031051667242292372</v>
      </c>
      <c r="G45">
        <f t="shared" si="1"/>
        <v>0.3071035461371295</v>
      </c>
      <c r="H45">
        <f t="shared" si="7"/>
        <v>0.3071035461371295</v>
      </c>
      <c r="I45">
        <f t="shared" si="8"/>
        <v>0.614207092274259</v>
      </c>
      <c r="J45">
        <f t="shared" si="2"/>
        <v>1.014210327323677</v>
      </c>
      <c r="K45">
        <f t="shared" si="3"/>
        <v>0.4000032350494181</v>
      </c>
      <c r="L45">
        <f t="shared" si="9"/>
        <v>1.4142135623730951</v>
      </c>
      <c r="M45">
        <f t="shared" si="12"/>
        <v>0</v>
      </c>
      <c r="N45">
        <f t="shared" si="13"/>
        <v>0.06524561764229236</v>
      </c>
      <c r="O45">
        <f t="shared" si="10"/>
        <v>0.04768</v>
      </c>
      <c r="P45">
        <f t="shared" si="11"/>
        <v>0.04767999999999999</v>
      </c>
    </row>
    <row r="46" spans="1:16" ht="12.75">
      <c r="A46" s="3">
        <f>'Profil original'!A16</f>
        <v>0.51532</v>
      </c>
      <c r="B46" s="3">
        <f>'Profil original'!B16</f>
        <v>0.05306</v>
      </c>
      <c r="C46">
        <f t="shared" si="0"/>
        <v>0.36438626648105166</v>
      </c>
      <c r="D46">
        <f t="shared" si="4"/>
        <v>0.08126714615829002</v>
      </c>
      <c r="E46">
        <f t="shared" si="5"/>
        <v>0.36438626648105166</v>
      </c>
      <c r="F46">
        <f t="shared" si="6"/>
        <v>-0.02820714615829001</v>
      </c>
      <c r="G46">
        <f t="shared" si="1"/>
        <v>0.34272051470549586</v>
      </c>
      <c r="H46">
        <f t="shared" si="7"/>
        <v>0.34272051470549586</v>
      </c>
      <c r="I46">
        <f t="shared" si="8"/>
        <v>0.6854410294109917</v>
      </c>
      <c r="J46">
        <f t="shared" si="2"/>
        <v>1.0498272958920434</v>
      </c>
      <c r="K46">
        <f t="shared" si="3"/>
        <v>0.3643862664810517</v>
      </c>
      <c r="L46">
        <f t="shared" si="9"/>
        <v>1.4142135623730951</v>
      </c>
      <c r="M46">
        <f t="shared" si="12"/>
        <v>0</v>
      </c>
      <c r="N46">
        <f t="shared" si="13"/>
        <v>0.06759570655829002</v>
      </c>
      <c r="O46">
        <f t="shared" si="10"/>
        <v>0.05306</v>
      </c>
      <c r="P46">
        <f t="shared" si="11"/>
        <v>0.05306000000000001</v>
      </c>
    </row>
    <row r="47" spans="1:16" ht="12.75">
      <c r="A47" s="3">
        <f>'Profil original'!A17</f>
        <v>0.46516</v>
      </c>
      <c r="B47" s="3">
        <f>'Profil original'!B17</f>
        <v>0.05755</v>
      </c>
      <c r="C47">
        <f t="shared" si="0"/>
        <v>0.3289177903367344</v>
      </c>
      <c r="D47">
        <f t="shared" si="4"/>
        <v>0.08257613678857227</v>
      </c>
      <c r="E47">
        <f t="shared" si="5"/>
        <v>0.3289177903367344</v>
      </c>
      <c r="F47">
        <f t="shared" si="6"/>
        <v>-0.02502613678857228</v>
      </c>
      <c r="G47">
        <f t="shared" si="1"/>
        <v>0.3781889908498131</v>
      </c>
      <c r="H47">
        <f t="shared" si="7"/>
        <v>0.3781889908498131</v>
      </c>
      <c r="I47">
        <f t="shared" si="8"/>
        <v>0.7563779816996262</v>
      </c>
      <c r="J47">
        <f t="shared" si="2"/>
        <v>1.0852957720363607</v>
      </c>
      <c r="K47">
        <f t="shared" si="3"/>
        <v>0.32891779033673446</v>
      </c>
      <c r="L47">
        <f t="shared" si="9"/>
        <v>1.4142135623730951</v>
      </c>
      <c r="M47">
        <f t="shared" si="12"/>
        <v>0</v>
      </c>
      <c r="N47">
        <f t="shared" si="13"/>
        <v>0.06919115778857227</v>
      </c>
      <c r="O47">
        <f t="shared" si="10"/>
        <v>0.05755</v>
      </c>
      <c r="P47">
        <f t="shared" si="11"/>
        <v>0.05754999999999999</v>
      </c>
    </row>
    <row r="48" spans="1:16" ht="12.75">
      <c r="A48" s="3">
        <f>'Profil original'!A18</f>
        <v>0.41564</v>
      </c>
      <c r="B48" s="3">
        <f>'Profil original'!B18</f>
        <v>0.06108</v>
      </c>
      <c r="C48">
        <f t="shared" si="0"/>
        <v>0.2939018625323766</v>
      </c>
      <c r="D48">
        <f t="shared" si="4"/>
        <v>0.08280230405914163</v>
      </c>
      <c r="E48">
        <f t="shared" si="5"/>
        <v>0.2939018625323766</v>
      </c>
      <c r="F48">
        <f t="shared" si="6"/>
        <v>-0.021722304059141627</v>
      </c>
      <c r="G48">
        <f t="shared" si="1"/>
        <v>0.4132049186541709</v>
      </c>
      <c r="H48">
        <f t="shared" si="7"/>
        <v>0.4132049186541709</v>
      </c>
      <c r="I48">
        <f t="shared" si="8"/>
        <v>0.8264098373083418</v>
      </c>
      <c r="J48">
        <f t="shared" si="2"/>
        <v>1.1203116998407185</v>
      </c>
      <c r="K48">
        <f t="shared" si="3"/>
        <v>0.29390186253237666</v>
      </c>
      <c r="L48">
        <f t="shared" si="9"/>
        <v>1.4142135623730951</v>
      </c>
      <c r="M48">
        <f t="shared" si="12"/>
        <v>0</v>
      </c>
      <c r="N48">
        <f t="shared" si="13"/>
        <v>0.07010865845914163</v>
      </c>
      <c r="O48">
        <f t="shared" si="10"/>
        <v>0.061079999999999995</v>
      </c>
      <c r="P48">
        <f t="shared" si="11"/>
        <v>0.061079999999999995</v>
      </c>
    </row>
    <row r="49" spans="1:16" ht="12.75">
      <c r="A49" s="3">
        <f>'Profil original'!A19</f>
        <v>0.36723</v>
      </c>
      <c r="B49" s="3">
        <f>'Profil original'!B19</f>
        <v>0.06358</v>
      </c>
      <c r="C49">
        <f t="shared" si="0"/>
        <v>0.25967082325513585</v>
      </c>
      <c r="D49">
        <f t="shared" si="4"/>
        <v>0.08202942348720704</v>
      </c>
      <c r="E49">
        <f t="shared" si="5"/>
        <v>0.25967082325513585</v>
      </c>
      <c r="F49">
        <f t="shared" si="6"/>
        <v>-0.01844942348720703</v>
      </c>
      <c r="G49">
        <f t="shared" si="1"/>
        <v>0.4474359579314117</v>
      </c>
      <c r="H49">
        <f t="shared" si="7"/>
        <v>0.4474359579314118</v>
      </c>
      <c r="I49">
        <f t="shared" si="8"/>
        <v>0.8948719158628236</v>
      </c>
      <c r="J49">
        <f t="shared" si="2"/>
        <v>1.1545427391179595</v>
      </c>
      <c r="K49">
        <f t="shared" si="3"/>
        <v>0.2596708232551358</v>
      </c>
      <c r="L49">
        <f t="shared" si="9"/>
        <v>1.4142135623730954</v>
      </c>
      <c r="M49">
        <f t="shared" si="12"/>
        <v>0</v>
      </c>
      <c r="N49">
        <f t="shared" si="13"/>
        <v>0.07035518178720704</v>
      </c>
      <c r="O49">
        <f t="shared" si="10"/>
        <v>0.06358</v>
      </c>
      <c r="P49">
        <f t="shared" si="11"/>
        <v>0.06358</v>
      </c>
    </row>
    <row r="50" spans="1:16" ht="12.75">
      <c r="A50" s="3">
        <f>'Profil original'!A20</f>
        <v>0.32039</v>
      </c>
      <c r="B50" s="3">
        <f>'Profil original'!B20</f>
        <v>0.06498</v>
      </c>
      <c r="C50">
        <f t="shared" si="0"/>
        <v>0.22654994162435796</v>
      </c>
      <c r="D50">
        <f t="shared" si="4"/>
        <v>0.08029683038801665</v>
      </c>
      <c r="E50">
        <f t="shared" si="5"/>
        <v>0.22654994162435796</v>
      </c>
      <c r="F50">
        <f t="shared" si="6"/>
        <v>-0.01531683038801665</v>
      </c>
      <c r="G50">
        <f t="shared" si="1"/>
        <v>0.48055683956218964</v>
      </c>
      <c r="H50">
        <f t="shared" si="7"/>
        <v>0.48055683956218964</v>
      </c>
      <c r="I50">
        <f t="shared" si="8"/>
        <v>0.9611136791243793</v>
      </c>
      <c r="J50">
        <f t="shared" si="2"/>
        <v>1.1876636207487372</v>
      </c>
      <c r="K50">
        <f t="shared" si="3"/>
        <v>0.22654994162435793</v>
      </c>
      <c r="L50">
        <f t="shared" si="9"/>
        <v>1.4142135623730951</v>
      </c>
      <c r="M50">
        <f t="shared" si="12"/>
        <v>0</v>
      </c>
      <c r="N50">
        <f t="shared" si="13"/>
        <v>0.06988735928801665</v>
      </c>
      <c r="O50">
        <f t="shared" si="10"/>
        <v>0.06498</v>
      </c>
      <c r="P50">
        <f t="shared" si="11"/>
        <v>0.06498</v>
      </c>
    </row>
    <row r="51" spans="1:16" ht="12.75">
      <c r="A51" s="3">
        <f>'Profil original'!A21</f>
        <v>0.27558</v>
      </c>
      <c r="B51" s="3">
        <f>'Profil original'!B21</f>
        <v>0.06523</v>
      </c>
      <c r="C51">
        <f t="shared" si="0"/>
        <v>0.19486448675938875</v>
      </c>
      <c r="D51">
        <f t="shared" si="4"/>
        <v>0.07763722467629275</v>
      </c>
      <c r="E51">
        <f t="shared" si="5"/>
        <v>0.19486448675938875</v>
      </c>
      <c r="F51">
        <f t="shared" si="6"/>
        <v>-0.012407224676292752</v>
      </c>
      <c r="G51">
        <f t="shared" si="1"/>
        <v>0.5122422944271589</v>
      </c>
      <c r="H51">
        <f t="shared" si="7"/>
        <v>0.5122422944271589</v>
      </c>
      <c r="I51">
        <f t="shared" si="8"/>
        <v>1.0244845888543177</v>
      </c>
      <c r="J51">
        <f t="shared" si="2"/>
        <v>1.2193490756137064</v>
      </c>
      <c r="K51">
        <f t="shared" si="3"/>
        <v>0.19486448675938872</v>
      </c>
      <c r="L51">
        <f t="shared" si="9"/>
        <v>1.4142135623730951</v>
      </c>
      <c r="M51">
        <f t="shared" si="12"/>
        <v>0</v>
      </c>
      <c r="N51">
        <f t="shared" si="13"/>
        <v>0.06864918297629274</v>
      </c>
      <c r="O51">
        <f t="shared" si="10"/>
        <v>0.06523</v>
      </c>
      <c r="P51">
        <f t="shared" si="11"/>
        <v>0.06523</v>
      </c>
    </row>
    <row r="52" spans="1:16" ht="12.75">
      <c r="A52" s="3">
        <f>'Profil original'!A22</f>
        <v>0.23318</v>
      </c>
      <c r="B52" s="3">
        <f>'Profil original'!B22</f>
        <v>0.06425</v>
      </c>
      <c r="C52">
        <f t="shared" si="0"/>
        <v>0.16488315923707914</v>
      </c>
      <c r="D52">
        <f t="shared" si="4"/>
        <v>0.07401879515401268</v>
      </c>
      <c r="E52">
        <f t="shared" si="5"/>
        <v>0.16488315923707914</v>
      </c>
      <c r="F52">
        <f t="shared" si="6"/>
        <v>-0.00976879515401267</v>
      </c>
      <c r="G52">
        <f t="shared" si="1"/>
        <v>0.5422236219494685</v>
      </c>
      <c r="H52">
        <f t="shared" si="7"/>
        <v>0.5422236219494685</v>
      </c>
      <c r="I52">
        <f t="shared" si="8"/>
        <v>1.084447243898937</v>
      </c>
      <c r="J52">
        <f t="shared" si="2"/>
        <v>1.2493304031360162</v>
      </c>
      <c r="K52">
        <f t="shared" si="3"/>
        <v>0.16488315923707908</v>
      </c>
      <c r="L52">
        <f t="shared" si="9"/>
        <v>1.4142135623730954</v>
      </c>
      <c r="M52">
        <f t="shared" si="12"/>
        <v>0</v>
      </c>
      <c r="N52">
        <f t="shared" si="13"/>
        <v>0.06652788765401269</v>
      </c>
      <c r="O52">
        <f t="shared" si="10"/>
        <v>0.06425</v>
      </c>
      <c r="P52">
        <f t="shared" si="11"/>
        <v>0.06425</v>
      </c>
    </row>
    <row r="53" spans="1:16" ht="12.75">
      <c r="A53" s="3">
        <f>'Profil original'!A23</f>
        <v>0.19353</v>
      </c>
      <c r="B53" s="3">
        <f>'Profil original'!B23</f>
        <v>0.06203</v>
      </c>
      <c r="C53">
        <f t="shared" si="0"/>
        <v>0.13684637536303254</v>
      </c>
      <c r="D53">
        <f t="shared" si="4"/>
        <v>0.06947272316391186</v>
      </c>
      <c r="E53">
        <f t="shared" si="5"/>
        <v>0.13684637536303254</v>
      </c>
      <c r="F53">
        <f t="shared" si="6"/>
        <v>-0.007442723163911864</v>
      </c>
      <c r="G53">
        <f t="shared" si="1"/>
        <v>0.570260405823515</v>
      </c>
      <c r="H53">
        <f t="shared" si="7"/>
        <v>0.570260405823515</v>
      </c>
      <c r="I53">
        <f t="shared" si="8"/>
        <v>1.14052081164703</v>
      </c>
      <c r="J53">
        <f t="shared" si="2"/>
        <v>1.2773671870100625</v>
      </c>
      <c r="K53">
        <f t="shared" si="3"/>
        <v>0.13684637536303257</v>
      </c>
      <c r="L53">
        <f t="shared" si="9"/>
        <v>1.414213562373095</v>
      </c>
      <c r="M53">
        <f t="shared" si="12"/>
        <v>0</v>
      </c>
      <c r="N53">
        <f t="shared" si="13"/>
        <v>0.06347039021391185</v>
      </c>
      <c r="O53">
        <f t="shared" si="10"/>
        <v>0.06203</v>
      </c>
      <c r="P53">
        <f t="shared" si="11"/>
        <v>0.062029999999999995</v>
      </c>
    </row>
    <row r="54" spans="1:16" ht="12.75">
      <c r="A54" s="3">
        <f>'Profil original'!A24</f>
        <v>0.15691</v>
      </c>
      <c r="B54" s="3">
        <f>'Profil original'!B24</f>
        <v>0.05862</v>
      </c>
      <c r="C54">
        <f t="shared" si="0"/>
        <v>0.11095212503598116</v>
      </c>
      <c r="D54">
        <f t="shared" si="4"/>
        <v>0.06407497171120521</v>
      </c>
      <c r="E54">
        <f t="shared" si="5"/>
        <v>0.11095212503598116</v>
      </c>
      <c r="F54">
        <f t="shared" si="6"/>
        <v>-0.005454971711205209</v>
      </c>
      <c r="G54">
        <f t="shared" si="1"/>
        <v>0.5961546561505664</v>
      </c>
      <c r="H54">
        <f t="shared" si="7"/>
        <v>0.5961546561505664</v>
      </c>
      <c r="I54">
        <f t="shared" si="8"/>
        <v>1.1923093123011328</v>
      </c>
      <c r="J54">
        <f t="shared" si="2"/>
        <v>1.303261437337114</v>
      </c>
      <c r="K54">
        <f t="shared" si="3"/>
        <v>0.11095212503598118</v>
      </c>
      <c r="L54">
        <f t="shared" si="9"/>
        <v>1.4142135623730954</v>
      </c>
      <c r="M54">
        <f t="shared" si="12"/>
        <v>0</v>
      </c>
      <c r="N54">
        <f t="shared" si="13"/>
        <v>0.05947593961120522</v>
      </c>
      <c r="O54">
        <f t="shared" si="10"/>
        <v>0.05862</v>
      </c>
      <c r="P54">
        <f t="shared" si="11"/>
        <v>0.058620000000000005</v>
      </c>
    </row>
    <row r="55" spans="1:16" ht="12.75">
      <c r="A55" s="3">
        <f>'Profil original'!A25</f>
        <v>0.12363</v>
      </c>
      <c r="B55" s="3">
        <f>'Profil original'!B25</f>
        <v>0.0541</v>
      </c>
      <c r="C55">
        <f t="shared" si="0"/>
        <v>0.08741961135809287</v>
      </c>
      <c r="D55">
        <f t="shared" si="4"/>
        <v>0.05791595844221047</v>
      </c>
      <c r="E55">
        <f t="shared" si="5"/>
        <v>0.08741961135809287</v>
      </c>
      <c r="F55">
        <f t="shared" si="6"/>
        <v>-0.00381595844221048</v>
      </c>
      <c r="G55">
        <f t="shared" si="1"/>
        <v>0.6196871698284547</v>
      </c>
      <c r="H55">
        <f t="shared" si="7"/>
        <v>0.6196871698284547</v>
      </c>
      <c r="I55">
        <f t="shared" si="8"/>
        <v>1.2393743396569095</v>
      </c>
      <c r="J55">
        <f t="shared" si="2"/>
        <v>1.3267939510150022</v>
      </c>
      <c r="K55">
        <f t="shared" si="3"/>
        <v>0.08741961135809284</v>
      </c>
      <c r="L55">
        <f t="shared" si="9"/>
        <v>1.414213562373095</v>
      </c>
      <c r="M55">
        <f t="shared" si="12"/>
        <v>0</v>
      </c>
      <c r="N55">
        <f t="shared" si="13"/>
        <v>0.05457176694221047</v>
      </c>
      <c r="O55">
        <f t="shared" si="10"/>
        <v>0.0541</v>
      </c>
      <c r="P55">
        <f t="shared" si="11"/>
        <v>0.054099999999999995</v>
      </c>
    </row>
    <row r="56" spans="1:16" ht="12.75">
      <c r="A56" s="3">
        <f>'Profil original'!A26</f>
        <v>0.09395</v>
      </c>
      <c r="B56" s="3">
        <f>'Profil original'!B26</f>
        <v>0.04858</v>
      </c>
      <c r="C56">
        <f t="shared" si="0"/>
        <v>0.06643268209247614</v>
      </c>
      <c r="D56">
        <f t="shared" si="4"/>
        <v>0.05109867501793499</v>
      </c>
      <c r="E56">
        <f t="shared" si="5"/>
        <v>0.06643268209247614</v>
      </c>
      <c r="F56">
        <f t="shared" si="6"/>
        <v>-0.002518675017934991</v>
      </c>
      <c r="G56">
        <f t="shared" si="1"/>
        <v>0.6406740990940715</v>
      </c>
      <c r="H56">
        <f t="shared" si="7"/>
        <v>0.6406740990940715</v>
      </c>
      <c r="I56">
        <f t="shared" si="8"/>
        <v>1.281348198188143</v>
      </c>
      <c r="J56">
        <f t="shared" si="2"/>
        <v>1.347780880280619</v>
      </c>
      <c r="K56">
        <f t="shared" si="3"/>
        <v>0.0664326820924761</v>
      </c>
      <c r="L56">
        <f t="shared" si="9"/>
        <v>1.4142135623730951</v>
      </c>
      <c r="M56">
        <f t="shared" si="12"/>
        <v>0</v>
      </c>
      <c r="N56">
        <f t="shared" si="13"/>
        <v>0.048816629517934994</v>
      </c>
      <c r="O56">
        <f t="shared" si="10"/>
        <v>0.048580000000000005</v>
      </c>
      <c r="P56">
        <f t="shared" si="11"/>
        <v>0.04858</v>
      </c>
    </row>
    <row r="57" spans="1:16" ht="12.75">
      <c r="A57" s="3">
        <f>'Profil original'!A27</f>
        <v>0.06813</v>
      </c>
      <c r="B57" s="3">
        <f>'Profil original'!B27</f>
        <v>0.04218</v>
      </c>
      <c r="C57">
        <f t="shared" si="0"/>
        <v>0.048175185002239475</v>
      </c>
      <c r="D57">
        <f t="shared" si="4"/>
        <v>0.04372191217659115</v>
      </c>
      <c r="E57">
        <f t="shared" si="5"/>
        <v>0.048175185002239475</v>
      </c>
      <c r="F57">
        <f t="shared" si="6"/>
        <v>-0.0015419121765911559</v>
      </c>
      <c r="G57">
        <f t="shared" si="1"/>
        <v>0.6589315961843081</v>
      </c>
      <c r="H57">
        <f t="shared" si="7"/>
        <v>0.6589315961843081</v>
      </c>
      <c r="I57">
        <f t="shared" si="8"/>
        <v>1.3178631923686162</v>
      </c>
      <c r="J57">
        <f t="shared" si="2"/>
        <v>1.3660383773708555</v>
      </c>
      <c r="K57">
        <f t="shared" si="3"/>
        <v>0.048175185002239496</v>
      </c>
      <c r="L57">
        <f t="shared" si="9"/>
        <v>1.414213562373095</v>
      </c>
      <c r="M57">
        <f t="shared" si="12"/>
        <v>0</v>
      </c>
      <c r="N57">
        <f t="shared" si="13"/>
        <v>0.042285050476591146</v>
      </c>
      <c r="O57">
        <f t="shared" si="10"/>
        <v>0.04218</v>
      </c>
      <c r="P57">
        <f t="shared" si="11"/>
        <v>0.04218</v>
      </c>
    </row>
    <row r="58" spans="1:16" ht="12.75">
      <c r="A58" s="3">
        <f>'Profil original'!A28</f>
        <v>0.04634</v>
      </c>
      <c r="B58" s="3">
        <f>'Profil original'!B28</f>
        <v>0.035</v>
      </c>
      <c r="C58">
        <f t="shared" si="0"/>
        <v>0.03276732824018461</v>
      </c>
      <c r="D58">
        <f t="shared" si="4"/>
        <v>0.0358503554726003</v>
      </c>
      <c r="E58">
        <f t="shared" si="5"/>
        <v>0.03276732824018461</v>
      </c>
      <c r="F58">
        <f t="shared" si="6"/>
        <v>-0.0008503554726002999</v>
      </c>
      <c r="G58">
        <f t="shared" si="1"/>
        <v>0.6743394529463629</v>
      </c>
      <c r="H58">
        <f t="shared" si="7"/>
        <v>0.6743394529463629</v>
      </c>
      <c r="I58">
        <f t="shared" si="8"/>
        <v>1.3486789058927258</v>
      </c>
      <c r="J58">
        <f t="shared" si="2"/>
        <v>1.3814462341329103</v>
      </c>
      <c r="K58">
        <f t="shared" si="3"/>
        <v>0.03276732824018469</v>
      </c>
      <c r="L58">
        <f t="shared" si="9"/>
        <v>1.414213562373095</v>
      </c>
      <c r="M58">
        <f t="shared" si="12"/>
        <v>0</v>
      </c>
      <c r="N58">
        <f t="shared" si="13"/>
        <v>0.035039405472600295</v>
      </c>
      <c r="O58">
        <f t="shared" si="10"/>
        <v>0.035</v>
      </c>
      <c r="P58">
        <f t="shared" si="11"/>
        <v>0.035</v>
      </c>
    </row>
    <row r="59" spans="1:16" ht="12.75">
      <c r="A59" s="3">
        <f>'Profil original'!A29</f>
        <v>0.02867</v>
      </c>
      <c r="B59" s="3">
        <f>'Profil original'!B29</f>
        <v>0.02722</v>
      </c>
      <c r="C59">
        <f t="shared" si="0"/>
        <v>0.020272751416618315</v>
      </c>
      <c r="D59">
        <f t="shared" si="4"/>
        <v>0.02762171589470108</v>
      </c>
      <c r="E59">
        <f t="shared" si="5"/>
        <v>0.020272751416618315</v>
      </c>
      <c r="F59">
        <f t="shared" si="6"/>
        <v>-0.0004017158947010802</v>
      </c>
      <c r="G59">
        <f t="shared" si="1"/>
        <v>0.6868340297699292</v>
      </c>
      <c r="H59">
        <f t="shared" si="7"/>
        <v>0.6868340297699292</v>
      </c>
      <c r="I59">
        <f t="shared" si="8"/>
        <v>1.3736680595398585</v>
      </c>
      <c r="J59">
        <f t="shared" si="2"/>
        <v>1.3939408109564768</v>
      </c>
      <c r="K59">
        <f t="shared" si="3"/>
        <v>0.02027275141661833</v>
      </c>
      <c r="L59">
        <f t="shared" si="9"/>
        <v>1.4142135623730951</v>
      </c>
      <c r="M59">
        <f t="shared" si="12"/>
        <v>0</v>
      </c>
      <c r="N59">
        <f t="shared" si="13"/>
        <v>0.02723151719470108</v>
      </c>
      <c r="O59">
        <f t="shared" si="10"/>
        <v>0.02722</v>
      </c>
      <c r="P59">
        <f t="shared" si="11"/>
        <v>0.02722</v>
      </c>
    </row>
    <row r="60" spans="1:16" ht="12.75">
      <c r="A60" s="3">
        <f>'Profil original'!A30</f>
        <v>0.0152</v>
      </c>
      <c r="B60" s="3">
        <f>'Profil original'!B30</f>
        <v>0.01906</v>
      </c>
      <c r="C60">
        <f t="shared" si="0"/>
        <v>0.010748023074035521</v>
      </c>
      <c r="D60">
        <f t="shared" si="4"/>
        <v>0.019207091795288386</v>
      </c>
      <c r="E60">
        <f t="shared" si="5"/>
        <v>0.010748023074035521</v>
      </c>
      <c r="F60">
        <f t="shared" si="6"/>
        <v>-0.0001470917952883838</v>
      </c>
      <c r="G60">
        <f t="shared" si="1"/>
        <v>0.696358758112512</v>
      </c>
      <c r="H60">
        <f t="shared" si="7"/>
        <v>0.696358758112512</v>
      </c>
      <c r="I60">
        <f t="shared" si="8"/>
        <v>1.392717516225024</v>
      </c>
      <c r="J60">
        <f t="shared" si="2"/>
        <v>1.4034655392990596</v>
      </c>
      <c r="K60">
        <f t="shared" si="3"/>
        <v>0.010748023074035551</v>
      </c>
      <c r="L60">
        <f t="shared" si="9"/>
        <v>1.4142135623730951</v>
      </c>
      <c r="M60">
        <f t="shared" si="12"/>
        <v>0</v>
      </c>
      <c r="N60">
        <f t="shared" si="13"/>
        <v>0.019062235795288384</v>
      </c>
      <c r="O60">
        <f t="shared" si="10"/>
        <v>0.01906</v>
      </c>
      <c r="P60">
        <f t="shared" si="11"/>
        <v>0.019060000000000004</v>
      </c>
    </row>
    <row r="61" spans="1:16" ht="12.75">
      <c r="A61" s="3">
        <f>'Profil original'!A31</f>
        <v>0.00588</v>
      </c>
      <c r="B61" s="3">
        <f>'Profil original'!B31</f>
        <v>0.01088</v>
      </c>
      <c r="C61">
        <f t="shared" si="0"/>
        <v>0.004157787873376899</v>
      </c>
      <c r="D61">
        <f t="shared" si="4"/>
        <v>0.01091217639721563</v>
      </c>
      <c r="E61">
        <f t="shared" si="5"/>
        <v>0.004157787873376899</v>
      </c>
      <c r="F61">
        <f t="shared" si="6"/>
        <v>-3.217639721562829E-05</v>
      </c>
      <c r="G61">
        <f t="shared" si="1"/>
        <v>0.7029489933131706</v>
      </c>
      <c r="H61">
        <f t="shared" si="7"/>
        <v>0.7029489933131706</v>
      </c>
      <c r="I61">
        <f t="shared" si="8"/>
        <v>1.4058979866263412</v>
      </c>
      <c r="J61">
        <f t="shared" si="2"/>
        <v>1.4100557744997182</v>
      </c>
      <c r="K61">
        <f t="shared" si="3"/>
        <v>0.00415778787337695</v>
      </c>
      <c r="L61">
        <f t="shared" si="9"/>
        <v>1.4142135623730951</v>
      </c>
      <c r="M61">
        <f t="shared" si="12"/>
        <v>0</v>
      </c>
      <c r="N61">
        <f t="shared" si="13"/>
        <v>0.01088018919721563</v>
      </c>
      <c r="O61">
        <f t="shared" si="10"/>
        <v>0.01088</v>
      </c>
      <c r="P61">
        <f t="shared" si="11"/>
        <v>0.01088</v>
      </c>
    </row>
    <row r="62" spans="1:16" ht="12.75">
      <c r="A62" s="3">
        <f>'Profil original'!A32</f>
        <v>0.00079</v>
      </c>
      <c r="B62" s="3">
        <f>'Profil original'!B32</f>
        <v>0.00326</v>
      </c>
      <c r="C62">
        <f t="shared" si="0"/>
        <v>0.0005586143571373725</v>
      </c>
      <c r="D62">
        <f t="shared" si="4"/>
        <v>0.0032612887180872886</v>
      </c>
      <c r="E62">
        <f t="shared" si="5"/>
        <v>0.0005586143571373725</v>
      </c>
      <c r="F62">
        <f t="shared" si="6"/>
        <v>-1.2887180872888659E-06</v>
      </c>
      <c r="G62">
        <f t="shared" si="1"/>
        <v>0.7065481668294102</v>
      </c>
      <c r="H62">
        <f t="shared" si="7"/>
        <v>0.7065481668294102</v>
      </c>
      <c r="I62">
        <f t="shared" si="8"/>
        <v>1.4130963336588205</v>
      </c>
      <c r="J62">
        <f t="shared" si="2"/>
        <v>1.413654948015958</v>
      </c>
      <c r="K62">
        <f t="shared" si="3"/>
        <v>0.0005586143571373325</v>
      </c>
      <c r="L62">
        <f t="shared" si="9"/>
        <v>1.4142135623730954</v>
      </c>
      <c r="M62">
        <f t="shared" si="12"/>
        <v>0</v>
      </c>
      <c r="N62">
        <f t="shared" si="13"/>
        <v>0.003260001018087289</v>
      </c>
      <c r="O62">
        <f t="shared" si="10"/>
        <v>0.0032600000000000003</v>
      </c>
      <c r="P62">
        <f t="shared" si="11"/>
        <v>0.0032599999999999994</v>
      </c>
    </row>
    <row r="63" spans="1:16" ht="12.75">
      <c r="A63" s="3">
        <f>'Profil original'!A33</f>
        <v>0</v>
      </c>
      <c r="B63" s="3">
        <f>'Profil original'!B33</f>
        <v>0</v>
      </c>
      <c r="C63">
        <f t="shared" si="0"/>
        <v>0</v>
      </c>
      <c r="D63">
        <f t="shared" si="4"/>
        <v>0</v>
      </c>
      <c r="E63">
        <f t="shared" si="5"/>
        <v>0</v>
      </c>
      <c r="F63">
        <f t="shared" si="6"/>
        <v>0</v>
      </c>
      <c r="G63">
        <f t="shared" si="1"/>
        <v>0.7071067811865476</v>
      </c>
      <c r="H63">
        <f t="shared" si="7"/>
        <v>0.7071067811865476</v>
      </c>
      <c r="I63">
        <f t="shared" si="8"/>
        <v>1.4142135623730951</v>
      </c>
      <c r="J63">
        <f t="shared" si="2"/>
        <v>1.4142135623730951</v>
      </c>
      <c r="K63">
        <f t="shared" si="3"/>
        <v>0</v>
      </c>
      <c r="L63">
        <f t="shared" si="9"/>
        <v>1.4142135623730951</v>
      </c>
      <c r="M63">
        <f t="shared" si="12"/>
        <v>0</v>
      </c>
      <c r="N63">
        <f t="shared" si="13"/>
        <v>0</v>
      </c>
      <c r="O63" t="e">
        <f t="shared" si="10"/>
        <v>#DIV/0!</v>
      </c>
      <c r="P63">
        <f t="shared" si="11"/>
        <v>0</v>
      </c>
    </row>
    <row r="64" spans="1:16" ht="12.75">
      <c r="A64" s="3">
        <f>'Profil original'!A34</f>
        <v>0.00068</v>
      </c>
      <c r="B64" s="3">
        <f>'Profil original'!B34</f>
        <v>-0.00279</v>
      </c>
      <c r="C64">
        <f t="shared" si="0"/>
        <v>0.0004808326112068523</v>
      </c>
      <c r="D64">
        <f t="shared" si="4"/>
        <v>-0.002790949245486931</v>
      </c>
      <c r="E64">
        <f t="shared" si="5"/>
        <v>0.0004808326112068523</v>
      </c>
      <c r="F64">
        <f t="shared" si="6"/>
        <v>9.492454869312172E-07</v>
      </c>
      <c r="G64">
        <f t="shared" si="1"/>
        <v>0.7066259485753407</v>
      </c>
      <c r="H64">
        <f t="shared" si="7"/>
        <v>0.7066259485753407</v>
      </c>
      <c r="I64">
        <f t="shared" si="8"/>
        <v>1.4132518971506813</v>
      </c>
      <c r="J64">
        <f t="shared" si="2"/>
        <v>1.4137327297618882</v>
      </c>
      <c r="K64">
        <f t="shared" si="3"/>
        <v>0.000480832611206905</v>
      </c>
      <c r="L64">
        <f t="shared" si="9"/>
        <v>1.4142135623730951</v>
      </c>
      <c r="M64">
        <f t="shared" si="12"/>
        <v>0</v>
      </c>
      <c r="N64">
        <f t="shared" si="13"/>
        <v>-0.002790000645486931</v>
      </c>
      <c r="O64">
        <f t="shared" si="10"/>
        <v>-0.00279</v>
      </c>
      <c r="P64">
        <f t="shared" si="11"/>
        <v>-0.00279</v>
      </c>
    </row>
    <row r="65" spans="1:16" ht="12.75">
      <c r="A65" s="3">
        <f>'Profil original'!A35</f>
        <v>0.00641</v>
      </c>
      <c r="B65" s="3">
        <f>'Profil original'!B35</f>
        <v>-0.00788</v>
      </c>
      <c r="C65">
        <f t="shared" si="0"/>
        <v>0.004532554467405769</v>
      </c>
      <c r="D65">
        <f t="shared" si="4"/>
        <v>-0.007905418331504946</v>
      </c>
      <c r="E65">
        <f t="shared" si="5"/>
        <v>0.004532554467405769</v>
      </c>
      <c r="F65">
        <f t="shared" si="6"/>
        <v>2.541833150494658E-05</v>
      </c>
      <c r="G65">
        <f t="shared" si="1"/>
        <v>0.7025742267191418</v>
      </c>
      <c r="H65">
        <f t="shared" si="7"/>
        <v>0.7025742267191418</v>
      </c>
      <c r="I65">
        <f t="shared" si="8"/>
        <v>1.4051484534382837</v>
      </c>
      <c r="J65">
        <f t="shared" si="2"/>
        <v>1.4096810079056894</v>
      </c>
      <c r="K65">
        <f t="shared" si="3"/>
        <v>0.004532554467405747</v>
      </c>
      <c r="L65">
        <f t="shared" si="9"/>
        <v>1.4142135623730951</v>
      </c>
      <c r="M65">
        <f t="shared" si="12"/>
        <v>0</v>
      </c>
      <c r="N65">
        <f t="shared" si="13"/>
        <v>-0.007880162931504946</v>
      </c>
      <c r="O65">
        <f t="shared" si="10"/>
        <v>-0.00788</v>
      </c>
      <c r="P65">
        <f t="shared" si="11"/>
        <v>-0.00788</v>
      </c>
    </row>
    <row r="66" spans="1:16" ht="12.75">
      <c r="A66" s="3">
        <f>'Profil original'!A36</f>
        <v>0.01781</v>
      </c>
      <c r="B66" s="3">
        <f>'Profil original'!B36</f>
        <v>-0.0131</v>
      </c>
      <c r="C66">
        <f t="shared" si="0"/>
        <v>0.01259357177293241</v>
      </c>
      <c r="D66">
        <f t="shared" si="4"/>
        <v>-0.01321877080809212</v>
      </c>
      <c r="E66">
        <f t="shared" si="5"/>
        <v>0.01259357177293241</v>
      </c>
      <c r="F66">
        <f t="shared" si="6"/>
        <v>0.00011877080809212065</v>
      </c>
      <c r="G66">
        <f t="shared" si="1"/>
        <v>0.6945132094136152</v>
      </c>
      <c r="H66">
        <f t="shared" si="7"/>
        <v>0.6945132094136152</v>
      </c>
      <c r="I66">
        <f t="shared" si="8"/>
        <v>1.3890264188272303</v>
      </c>
      <c r="J66">
        <f t="shared" si="2"/>
        <v>1.4016199906001627</v>
      </c>
      <c r="K66">
        <f t="shared" si="3"/>
        <v>0.01259357177293241</v>
      </c>
      <c r="L66">
        <f t="shared" si="9"/>
        <v>1.4142135623730951</v>
      </c>
      <c r="M66">
        <f t="shared" si="12"/>
        <v>0</v>
      </c>
      <c r="N66">
        <f t="shared" si="13"/>
        <v>-0.01310211530809212</v>
      </c>
      <c r="O66">
        <f t="shared" si="10"/>
        <v>-0.0131</v>
      </c>
      <c r="P66">
        <f t="shared" si="11"/>
        <v>-0.0131</v>
      </c>
    </row>
    <row r="67" spans="1:16" ht="12.75">
      <c r="A67" s="3">
        <f>'Profil original'!A37</f>
        <v>0.03421</v>
      </c>
      <c r="B67" s="3">
        <f>'Profil original'!B37</f>
        <v>-0.01814</v>
      </c>
      <c r="C67">
        <f t="shared" si="0"/>
        <v>0.024190122984391788</v>
      </c>
      <c r="D67">
        <f t="shared" si="4"/>
        <v>-0.018461275536089627</v>
      </c>
      <c r="E67">
        <f t="shared" si="5"/>
        <v>0.024190122984391788</v>
      </c>
      <c r="F67">
        <f t="shared" si="6"/>
        <v>0.00032127553608962505</v>
      </c>
      <c r="G67">
        <f t="shared" si="1"/>
        <v>0.6829166582021559</v>
      </c>
      <c r="H67">
        <f t="shared" si="7"/>
        <v>0.6829166582021559</v>
      </c>
      <c r="I67">
        <f t="shared" si="8"/>
        <v>1.3658333164043117</v>
      </c>
      <c r="J67">
        <f t="shared" si="2"/>
        <v>1.3900234393887034</v>
      </c>
      <c r="K67">
        <f t="shared" si="3"/>
        <v>0.024190122984391715</v>
      </c>
      <c r="L67">
        <f t="shared" si="9"/>
        <v>1.4142135623730951</v>
      </c>
      <c r="M67">
        <f t="shared" si="12"/>
        <v>0</v>
      </c>
      <c r="N67">
        <f t="shared" si="13"/>
        <v>-0.018150990836089627</v>
      </c>
      <c r="O67">
        <f t="shared" si="10"/>
        <v>-0.01814</v>
      </c>
      <c r="P67">
        <f t="shared" si="11"/>
        <v>-0.018140000000000003</v>
      </c>
    </row>
    <row r="68" spans="1:16" ht="12.75">
      <c r="A68" s="3">
        <f>'Profil original'!A38</f>
        <v>0.05531</v>
      </c>
      <c r="B68" s="3">
        <f>'Profil original'!B38</f>
        <v>-0.02277</v>
      </c>
      <c r="C68">
        <f t="shared" si="0"/>
        <v>0.03911007606742794</v>
      </c>
      <c r="D68">
        <f t="shared" si="4"/>
        <v>-0.023436572473509828</v>
      </c>
      <c r="E68">
        <f t="shared" si="5"/>
        <v>0.03911007606742794</v>
      </c>
      <c r="F68">
        <f t="shared" si="6"/>
        <v>0.0006665724735098275</v>
      </c>
      <c r="G68">
        <f t="shared" si="1"/>
        <v>0.6679967051191197</v>
      </c>
      <c r="H68">
        <f t="shared" si="7"/>
        <v>0.6679967051191197</v>
      </c>
      <c r="I68">
        <f t="shared" si="8"/>
        <v>1.3359934102382394</v>
      </c>
      <c r="J68">
        <f t="shared" si="2"/>
        <v>1.3751034863056673</v>
      </c>
      <c r="K68">
        <f t="shared" si="3"/>
        <v>0.03911007606742789</v>
      </c>
      <c r="L68">
        <f t="shared" si="9"/>
        <v>1.4142135623730951</v>
      </c>
      <c r="M68">
        <f t="shared" si="12"/>
        <v>0</v>
      </c>
      <c r="N68">
        <f t="shared" si="13"/>
        <v>-0.02280686812350983</v>
      </c>
      <c r="O68">
        <f t="shared" si="10"/>
        <v>-0.02277</v>
      </c>
      <c r="P68">
        <f t="shared" si="11"/>
        <v>-0.02277</v>
      </c>
    </row>
    <row r="69" spans="1:16" ht="12.75">
      <c r="A69" s="3">
        <f>'Profil original'!A39</f>
        <v>0.08085</v>
      </c>
      <c r="B69" s="3">
        <f>'Profil original'!B39</f>
        <v>-0.02678</v>
      </c>
      <c r="C69">
        <f t="shared" si="0"/>
        <v>0.057169583258932365</v>
      </c>
      <c r="D69">
        <f t="shared" si="4"/>
        <v>-0.0279578072131861</v>
      </c>
      <c r="E69">
        <f t="shared" si="5"/>
        <v>0.057169583258932365</v>
      </c>
      <c r="F69">
        <f t="shared" si="6"/>
        <v>0.0011778072131860965</v>
      </c>
      <c r="G69">
        <f t="shared" si="1"/>
        <v>0.6499371979276152</v>
      </c>
      <c r="H69">
        <f t="shared" si="7"/>
        <v>0.6499371979276152</v>
      </c>
      <c r="I69">
        <f t="shared" si="8"/>
        <v>1.2998743958552303</v>
      </c>
      <c r="J69">
        <f t="shared" si="2"/>
        <v>1.3570439791141626</v>
      </c>
      <c r="K69">
        <f t="shared" si="3"/>
        <v>0.0571695832589324</v>
      </c>
      <c r="L69">
        <f t="shared" si="9"/>
        <v>1.414213562373095</v>
      </c>
      <c r="M69">
        <f t="shared" si="12"/>
        <v>0</v>
      </c>
      <c r="N69">
        <f t="shared" si="13"/>
        <v>-0.026875225713186096</v>
      </c>
      <c r="O69">
        <f t="shared" si="10"/>
        <v>-0.02678</v>
      </c>
      <c r="P69">
        <f t="shared" si="11"/>
        <v>-0.026780000000000005</v>
      </c>
    </row>
    <row r="70" spans="1:16" ht="12.75">
      <c r="A70" s="3">
        <f>'Profil original'!A40</f>
        <v>0.11065</v>
      </c>
      <c r="B70" s="3">
        <f>'Profil original'!B40</f>
        <v>-0.02991</v>
      </c>
      <c r="C70">
        <f t="shared" si="0"/>
        <v>0.07824136533829147</v>
      </c>
      <c r="D70">
        <f t="shared" si="4"/>
        <v>-0.03177065188058694</v>
      </c>
      <c r="E70">
        <f t="shared" si="5"/>
        <v>0.07824136533829147</v>
      </c>
      <c r="F70">
        <f t="shared" si="6"/>
        <v>0.001860651880586946</v>
      </c>
      <c r="G70">
        <f t="shared" si="1"/>
        <v>0.6288654158482561</v>
      </c>
      <c r="H70">
        <f t="shared" si="7"/>
        <v>0.6288654158482561</v>
      </c>
      <c r="I70">
        <f t="shared" si="8"/>
        <v>1.2577308316965121</v>
      </c>
      <c r="J70">
        <f t="shared" si="2"/>
        <v>1.3359721970348035</v>
      </c>
      <c r="K70">
        <f t="shared" si="3"/>
        <v>0.07824136533829151</v>
      </c>
      <c r="L70">
        <f t="shared" si="9"/>
        <v>1.414213562373095</v>
      </c>
      <c r="M70">
        <f t="shared" si="12"/>
        <v>0</v>
      </c>
      <c r="N70">
        <f t="shared" si="13"/>
        <v>-0.030115881130586938</v>
      </c>
      <c r="O70">
        <f t="shared" si="10"/>
        <v>-0.02991</v>
      </c>
      <c r="P70">
        <f t="shared" si="11"/>
        <v>-0.02991</v>
      </c>
    </row>
    <row r="71" spans="1:16" ht="12.75">
      <c r="A71" s="3">
        <f>'Profil original'!A41</f>
        <v>0.1446</v>
      </c>
      <c r="B71" s="3">
        <f>'Profil original'!B41</f>
        <v>-0.03206</v>
      </c>
      <c r="C71">
        <f t="shared" si="0"/>
        <v>0.10224764055957476</v>
      </c>
      <c r="D71">
        <f t="shared" si="4"/>
        <v>-0.034769770867430445</v>
      </c>
      <c r="E71">
        <f t="shared" si="5"/>
        <v>0.10224764055957476</v>
      </c>
      <c r="F71">
        <f t="shared" si="6"/>
        <v>0.002709770867430443</v>
      </c>
      <c r="G71">
        <f t="shared" si="1"/>
        <v>0.6048591406269728</v>
      </c>
      <c r="H71">
        <f t="shared" si="7"/>
        <v>0.6048591406269728</v>
      </c>
      <c r="I71">
        <f t="shared" si="8"/>
        <v>1.2097182812539455</v>
      </c>
      <c r="J71">
        <f t="shared" si="2"/>
        <v>1.3119659218135205</v>
      </c>
      <c r="K71">
        <f t="shared" si="3"/>
        <v>0.1022476405595748</v>
      </c>
      <c r="L71">
        <f t="shared" si="9"/>
        <v>1.4142135623730954</v>
      </c>
      <c r="M71">
        <f t="shared" si="12"/>
        <v>0</v>
      </c>
      <c r="N71">
        <f t="shared" si="13"/>
        <v>-0.03245183286743045</v>
      </c>
      <c r="O71">
        <f t="shared" si="10"/>
        <v>-0.03206</v>
      </c>
      <c r="P71">
        <f t="shared" si="11"/>
        <v>-0.03206</v>
      </c>
    </row>
    <row r="72" spans="1:16" ht="12.75">
      <c r="A72" s="3">
        <f>'Profil original'!A42</f>
        <v>0.18252</v>
      </c>
      <c r="B72" s="3">
        <f>'Profil original'!B42</f>
        <v>-0.03329</v>
      </c>
      <c r="C72">
        <f t="shared" si="0"/>
        <v>0.12906112970216863</v>
      </c>
      <c r="D72">
        <f t="shared" si="4"/>
        <v>-0.037006354406224004</v>
      </c>
      <c r="E72">
        <f t="shared" si="5"/>
        <v>0.12906112970216863</v>
      </c>
      <c r="F72">
        <f t="shared" si="6"/>
        <v>0.0037163544062240052</v>
      </c>
      <c r="G72">
        <f t="shared" si="1"/>
        <v>0.5780456514843789</v>
      </c>
      <c r="H72">
        <f t="shared" si="7"/>
        <v>0.5780456514843789</v>
      </c>
      <c r="I72">
        <f t="shared" si="8"/>
        <v>1.1560913029687578</v>
      </c>
      <c r="J72">
        <f t="shared" si="2"/>
        <v>1.2851524326709265</v>
      </c>
      <c r="K72">
        <f t="shared" si="3"/>
        <v>0.12906112970216865</v>
      </c>
      <c r="L72">
        <f t="shared" si="9"/>
        <v>1.4142135623730951</v>
      </c>
      <c r="M72">
        <f t="shared" si="12"/>
        <v>0</v>
      </c>
      <c r="N72">
        <f t="shared" si="13"/>
        <v>-0.033968309006224</v>
      </c>
      <c r="O72">
        <f t="shared" si="10"/>
        <v>-0.03329</v>
      </c>
      <c r="P72">
        <f t="shared" si="11"/>
        <v>-0.03329</v>
      </c>
    </row>
    <row r="73" spans="1:16" ht="12.75">
      <c r="A73" s="3">
        <f>'Profil original'!A43</f>
        <v>0.22408</v>
      </c>
      <c r="B73" s="3">
        <f>'Profil original'!B43</f>
        <v>-0.03366</v>
      </c>
      <c r="C73">
        <f t="shared" si="0"/>
        <v>0.15844848752828156</v>
      </c>
      <c r="D73">
        <f t="shared" si="4"/>
        <v>-0.03852038045159296</v>
      </c>
      <c r="E73">
        <f t="shared" si="5"/>
        <v>0.15844848752828156</v>
      </c>
      <c r="F73">
        <f t="shared" si="6"/>
        <v>0.0048603804515929515</v>
      </c>
      <c r="G73">
        <f t="shared" si="1"/>
        <v>0.5486582936582659</v>
      </c>
      <c r="H73">
        <f t="shared" si="7"/>
        <v>0.5486582936582659</v>
      </c>
      <c r="I73">
        <f t="shared" si="8"/>
        <v>1.0973165873165318</v>
      </c>
      <c r="J73">
        <f t="shared" si="2"/>
        <v>1.2557650748448135</v>
      </c>
      <c r="K73">
        <f t="shared" si="3"/>
        <v>0.15844848752828167</v>
      </c>
      <c r="L73">
        <f t="shared" si="9"/>
        <v>1.4142135623730951</v>
      </c>
      <c r="M73">
        <f t="shared" si="12"/>
        <v>0</v>
      </c>
      <c r="N73">
        <f t="shared" si="13"/>
        <v>-0.034749114051592964</v>
      </c>
      <c r="O73">
        <f t="shared" si="10"/>
        <v>-0.03366</v>
      </c>
      <c r="P73">
        <f t="shared" si="11"/>
        <v>-0.03366</v>
      </c>
    </row>
    <row r="74" spans="1:16" ht="12.75">
      <c r="A74" s="3">
        <f>'Profil original'!A44</f>
        <v>0.26891</v>
      </c>
      <c r="B74" s="3">
        <f>'Profil original'!B44</f>
        <v>-0.0333</v>
      </c>
      <c r="C74">
        <f t="shared" si="0"/>
        <v>0.19014808452887447</v>
      </c>
      <c r="D74">
        <f t="shared" si="4"/>
        <v>-0.03942421384508064</v>
      </c>
      <c r="E74">
        <f t="shared" si="5"/>
        <v>0.19014808452887447</v>
      </c>
      <c r="F74">
        <f t="shared" si="6"/>
        <v>0.0061242138450806356</v>
      </c>
      <c r="G74">
        <f t="shared" si="1"/>
        <v>0.516958696657673</v>
      </c>
      <c r="H74">
        <f t="shared" si="7"/>
        <v>0.516958696657673</v>
      </c>
      <c r="I74">
        <f t="shared" si="8"/>
        <v>1.033917393315346</v>
      </c>
      <c r="J74">
        <f t="shared" si="2"/>
        <v>1.2240654778442206</v>
      </c>
      <c r="K74">
        <f t="shared" si="3"/>
        <v>0.19014808452887455</v>
      </c>
      <c r="L74">
        <f t="shared" si="9"/>
        <v>1.4142135623730951</v>
      </c>
      <c r="M74">
        <f t="shared" si="12"/>
        <v>0</v>
      </c>
      <c r="N74">
        <f t="shared" si="13"/>
        <v>-0.03494686234508064</v>
      </c>
      <c r="O74">
        <f t="shared" si="10"/>
        <v>-0.0333</v>
      </c>
      <c r="P74">
        <f t="shared" si="11"/>
        <v>-0.0333</v>
      </c>
    </row>
    <row r="75" spans="1:16" ht="12.75">
      <c r="A75" s="3">
        <f>'Profil original'!A45</f>
        <v>0.31654</v>
      </c>
      <c r="B75" s="3">
        <f>'Profil original'!B45</f>
        <v>-0.03229</v>
      </c>
      <c r="C75">
        <f t="shared" si="0"/>
        <v>0.22382758051678972</v>
      </c>
      <c r="D75">
        <f t="shared" si="4"/>
        <v>-0.03976745047259533</v>
      </c>
      <c r="E75">
        <f t="shared" si="5"/>
        <v>0.22382758051678972</v>
      </c>
      <c r="F75">
        <f t="shared" si="6"/>
        <v>0.007477450472595325</v>
      </c>
      <c r="G75">
        <f t="shared" si="1"/>
        <v>0.48327920066975777</v>
      </c>
      <c r="H75">
        <f t="shared" si="7"/>
        <v>0.48327920066975777</v>
      </c>
      <c r="I75">
        <f t="shared" si="8"/>
        <v>0.9665584013395155</v>
      </c>
      <c r="J75">
        <f t="shared" si="2"/>
        <v>1.1903859818563054</v>
      </c>
      <c r="K75">
        <f t="shared" si="3"/>
        <v>0.2238275805167898</v>
      </c>
      <c r="L75">
        <f t="shared" si="9"/>
        <v>1.4142135623730951</v>
      </c>
      <c r="M75">
        <f t="shared" si="12"/>
        <v>0</v>
      </c>
      <c r="N75">
        <f t="shared" si="13"/>
        <v>-0.034656912172595325</v>
      </c>
      <c r="O75">
        <f t="shared" si="10"/>
        <v>-0.03229</v>
      </c>
      <c r="P75">
        <f t="shared" si="11"/>
        <v>-0.03229</v>
      </c>
    </row>
    <row r="76" spans="1:16" ht="12.75">
      <c r="A76" s="3">
        <f>'Profil original'!A46</f>
        <v>0.36646</v>
      </c>
      <c r="B76" s="3">
        <f>'Profil original'!B46</f>
        <v>-0.03073</v>
      </c>
      <c r="C76">
        <f t="shared" si="0"/>
        <v>0.2591263510336222</v>
      </c>
      <c r="D76">
        <f t="shared" si="4"/>
        <v>-0.039617612305458225</v>
      </c>
      <c r="E76">
        <f t="shared" si="5"/>
        <v>0.2591263510336222</v>
      </c>
      <c r="F76">
        <f t="shared" si="6"/>
        <v>0.008887612305458219</v>
      </c>
      <c r="G76">
        <f t="shared" si="1"/>
        <v>0.4479804301529253</v>
      </c>
      <c r="H76">
        <f t="shared" si="7"/>
        <v>0.4479804301529254</v>
      </c>
      <c r="I76">
        <f t="shared" si="8"/>
        <v>0.8959608603058506</v>
      </c>
      <c r="J76">
        <f t="shared" si="2"/>
        <v>1.155087211339473</v>
      </c>
      <c r="K76">
        <f t="shared" si="3"/>
        <v>0.2591263510336222</v>
      </c>
      <c r="L76">
        <f t="shared" si="9"/>
        <v>1.4142135623730951</v>
      </c>
      <c r="M76">
        <f t="shared" si="12"/>
        <v>0</v>
      </c>
      <c r="N76">
        <f t="shared" si="13"/>
        <v>-0.03398695440545823</v>
      </c>
      <c r="O76">
        <f t="shared" si="10"/>
        <v>-0.03073</v>
      </c>
      <c r="P76">
        <f t="shared" si="11"/>
        <v>-0.03073</v>
      </c>
    </row>
    <row r="77" spans="1:16" ht="12.75">
      <c r="A77" s="3">
        <f>'Profil original'!A47</f>
        <v>0.41816</v>
      </c>
      <c r="B77" s="3">
        <f>'Profil original'!B47</f>
        <v>-0.02875</v>
      </c>
      <c r="C77">
        <f t="shared" si="0"/>
        <v>0.29568377162096665</v>
      </c>
      <c r="D77">
        <f t="shared" si="4"/>
        <v>-0.03908110477107108</v>
      </c>
      <c r="E77">
        <f t="shared" si="5"/>
        <v>0.29568377162096665</v>
      </c>
      <c r="F77">
        <f t="shared" si="6"/>
        <v>0.010331104771071084</v>
      </c>
      <c r="G77">
        <f t="shared" si="1"/>
        <v>0.41142300956558087</v>
      </c>
      <c r="H77">
        <f t="shared" si="7"/>
        <v>0.41142300956558087</v>
      </c>
      <c r="I77">
        <f t="shared" si="8"/>
        <v>0.8228460191311617</v>
      </c>
      <c r="J77">
        <f t="shared" si="2"/>
        <v>1.1185297907521283</v>
      </c>
      <c r="K77">
        <f t="shared" si="3"/>
        <v>0.2956837716209667</v>
      </c>
      <c r="L77">
        <f t="shared" si="9"/>
        <v>1.414213562373095</v>
      </c>
      <c r="M77">
        <f t="shared" si="12"/>
        <v>0</v>
      </c>
      <c r="N77">
        <f t="shared" si="13"/>
        <v>-0.033070054771071083</v>
      </c>
      <c r="O77">
        <f t="shared" si="10"/>
        <v>-0.02875</v>
      </c>
      <c r="P77">
        <f t="shared" si="11"/>
        <v>-0.02875</v>
      </c>
    </row>
    <row r="78" spans="1:16" ht="12.75">
      <c r="A78" s="3">
        <f>'Profil original'!A48</f>
        <v>0.47104</v>
      </c>
      <c r="B78" s="3">
        <f>'Profil original'!B48</f>
        <v>-0.02646</v>
      </c>
      <c r="C78">
        <f t="shared" si="0"/>
        <v>0.3330755782101113</v>
      </c>
      <c r="D78">
        <f t="shared" si="4"/>
        <v>-0.038241343012704175</v>
      </c>
      <c r="E78">
        <f t="shared" si="5"/>
        <v>0.3330755782101113</v>
      </c>
      <c r="F78">
        <f t="shared" si="6"/>
        <v>0.011781343012704174</v>
      </c>
      <c r="G78">
        <f t="shared" si="1"/>
        <v>0.3740312029764362</v>
      </c>
      <c r="H78">
        <f t="shared" si="7"/>
        <v>0.3740312029764362</v>
      </c>
      <c r="I78">
        <f t="shared" si="8"/>
        <v>0.7480624059528724</v>
      </c>
      <c r="J78">
        <f t="shared" si="2"/>
        <v>1.0811379841629838</v>
      </c>
      <c r="K78">
        <f t="shared" si="3"/>
        <v>0.33307557821011136</v>
      </c>
      <c r="L78">
        <f t="shared" si="9"/>
        <v>1.4142135623730951</v>
      </c>
      <c r="M78">
        <f t="shared" si="12"/>
        <v>0</v>
      </c>
      <c r="N78">
        <f t="shared" si="13"/>
        <v>-0.03200948381270417</v>
      </c>
      <c r="O78">
        <f t="shared" si="10"/>
        <v>-0.02646</v>
      </c>
      <c r="P78">
        <f t="shared" si="11"/>
        <v>-0.026459999999999997</v>
      </c>
    </row>
    <row r="79" spans="1:16" ht="12.75">
      <c r="A79" s="3">
        <f>'Profil original'!A49</f>
        <v>0.52449</v>
      </c>
      <c r="B79" s="3">
        <f>'Profil original'!B49</f>
        <v>-0.02399</v>
      </c>
      <c r="C79">
        <f t="shared" si="0"/>
        <v>0.37087043566453226</v>
      </c>
      <c r="D79">
        <f t="shared" si="4"/>
        <v>-0.03722054730710186</v>
      </c>
      <c r="E79">
        <f t="shared" si="5"/>
        <v>0.37087043566453226</v>
      </c>
      <c r="F79">
        <f t="shared" si="6"/>
        <v>0.01323054730710185</v>
      </c>
      <c r="G79">
        <f t="shared" si="1"/>
        <v>0.3362363455220152</v>
      </c>
      <c r="H79">
        <f t="shared" si="7"/>
        <v>0.3362363455220152</v>
      </c>
      <c r="I79">
        <f t="shared" si="8"/>
        <v>0.6724726910440304</v>
      </c>
      <c r="J79">
        <f t="shared" si="2"/>
        <v>1.0433431267085629</v>
      </c>
      <c r="K79">
        <f t="shared" si="3"/>
        <v>0.37087043566453237</v>
      </c>
      <c r="L79">
        <f t="shared" si="9"/>
        <v>1.4142135623730954</v>
      </c>
      <c r="M79">
        <f t="shared" si="12"/>
        <v>0</v>
      </c>
      <c r="N79">
        <f t="shared" si="13"/>
        <v>-0.030929289757101856</v>
      </c>
      <c r="O79">
        <f t="shared" si="10"/>
        <v>-0.023989999999999997</v>
      </c>
      <c r="P79">
        <f t="shared" si="11"/>
        <v>-0.02399</v>
      </c>
    </row>
    <row r="80" spans="1:16" ht="12.75">
      <c r="A80" s="3">
        <f>'Profil original'!A50</f>
        <v>0.57786</v>
      </c>
      <c r="B80" s="3">
        <f>'Profil original'!B50</f>
        <v>-0.02143</v>
      </c>
      <c r="C80">
        <f t="shared" si="0"/>
        <v>0.40860872457645836</v>
      </c>
      <c r="D80">
        <f t="shared" si="4"/>
        <v>-0.03609757450135027</v>
      </c>
      <c r="E80">
        <f t="shared" si="5"/>
        <v>0.40860872457645836</v>
      </c>
      <c r="F80">
        <f t="shared" si="6"/>
        <v>0.014667574501350266</v>
      </c>
      <c r="G80">
        <f t="shared" si="1"/>
        <v>0.29849805661008916</v>
      </c>
      <c r="H80">
        <f t="shared" si="7"/>
        <v>0.29849805661008916</v>
      </c>
      <c r="I80">
        <f t="shared" si="8"/>
        <v>0.5969961132201783</v>
      </c>
      <c r="J80">
        <f t="shared" si="2"/>
        <v>1.0056048377966367</v>
      </c>
      <c r="K80">
        <f t="shared" si="3"/>
        <v>0.4086087245764584</v>
      </c>
      <c r="L80">
        <f t="shared" si="9"/>
        <v>1.4142135623730951</v>
      </c>
      <c r="M80">
        <f t="shared" si="12"/>
        <v>0</v>
      </c>
      <c r="N80">
        <f t="shared" si="13"/>
        <v>-0.029905804601350266</v>
      </c>
      <c r="O80">
        <f t="shared" si="10"/>
        <v>-0.02143</v>
      </c>
      <c r="P80">
        <f t="shared" si="11"/>
        <v>-0.02143</v>
      </c>
    </row>
    <row r="81" spans="1:16" ht="12.75">
      <c r="A81" s="3">
        <f>'Profil original'!A51</f>
        <v>0.63049</v>
      </c>
      <c r="B81" s="3">
        <f>'Profil original'!B51</f>
        <v>-0.01888</v>
      </c>
      <c r="C81">
        <f t="shared" si="0"/>
        <v>0.4458237544703063</v>
      </c>
      <c r="D81">
        <f t="shared" si="4"/>
        <v>-0.034987346485886715</v>
      </c>
      <c r="E81">
        <f t="shared" si="5"/>
        <v>0.4458237544703063</v>
      </c>
      <c r="F81">
        <f t="shared" si="6"/>
        <v>0.016107346485886714</v>
      </c>
      <c r="G81">
        <f t="shared" si="1"/>
        <v>0.2612830267162412</v>
      </c>
      <c r="H81">
        <f t="shared" si="7"/>
        <v>0.2612830267162412</v>
      </c>
      <c r="I81">
        <f t="shared" si="8"/>
        <v>0.5225660534324824</v>
      </c>
      <c r="J81">
        <f t="shared" si="2"/>
        <v>0.9683898079027888</v>
      </c>
      <c r="K81">
        <f t="shared" si="3"/>
        <v>0.44582375447030637</v>
      </c>
      <c r="L81">
        <f t="shared" si="9"/>
        <v>1.4142135623730951</v>
      </c>
      <c r="M81">
        <f t="shared" si="12"/>
        <v>0</v>
      </c>
      <c r="N81">
        <f t="shared" si="13"/>
        <v>-0.029035520885886713</v>
      </c>
      <c r="O81">
        <f t="shared" si="10"/>
        <v>-0.01888</v>
      </c>
      <c r="P81">
        <f t="shared" si="11"/>
        <v>-0.01888</v>
      </c>
    </row>
    <row r="82" spans="1:16" ht="12.75">
      <c r="A82" s="3">
        <f>'Profil original'!A52</f>
        <v>0.68174</v>
      </c>
      <c r="B82" s="3">
        <f>'Profil original'!B52</f>
        <v>-0.0164</v>
      </c>
      <c r="C82">
        <f t="shared" si="0"/>
        <v>0.4820629770061169</v>
      </c>
      <c r="D82">
        <f t="shared" si="4"/>
        <v>-0.03396509771884623</v>
      </c>
      <c r="E82">
        <f t="shared" si="5"/>
        <v>0.4820629770061169</v>
      </c>
      <c r="F82">
        <f t="shared" si="6"/>
        <v>0.017565097718846227</v>
      </c>
      <c r="G82">
        <f t="shared" si="1"/>
        <v>0.22504380418043063</v>
      </c>
      <c r="H82">
        <f t="shared" si="7"/>
        <v>0.22504380418043063</v>
      </c>
      <c r="I82">
        <f t="shared" si="8"/>
        <v>0.45008760836086126</v>
      </c>
      <c r="J82">
        <f t="shared" si="2"/>
        <v>0.9321505853669783</v>
      </c>
      <c r="K82">
        <f t="shared" si="3"/>
        <v>0.48206297700611694</v>
      </c>
      <c r="L82">
        <f t="shared" si="9"/>
        <v>1.4142135623730951</v>
      </c>
      <c r="M82">
        <f t="shared" si="12"/>
        <v>0</v>
      </c>
      <c r="N82">
        <f t="shared" si="13"/>
        <v>-0.02837482971884623</v>
      </c>
      <c r="O82">
        <f t="shared" si="10"/>
        <v>-0.0164</v>
      </c>
      <c r="P82">
        <f t="shared" si="11"/>
        <v>-0.0164</v>
      </c>
    </row>
    <row r="83" spans="1:16" ht="12.75">
      <c r="A83" s="3">
        <f>'Profil original'!A53</f>
        <v>0.73095</v>
      </c>
      <c r="B83" s="3">
        <f>'Profil original'!B53</f>
        <v>-0.01403</v>
      </c>
      <c r="C83">
        <f t="shared" si="0"/>
        <v>0.5168597017083069</v>
      </c>
      <c r="D83">
        <f t="shared" si="4"/>
        <v>-0.03308822059096822</v>
      </c>
      <c r="E83">
        <f t="shared" si="5"/>
        <v>0.5168597017083069</v>
      </c>
      <c r="F83">
        <f t="shared" si="6"/>
        <v>0.019058220590968223</v>
      </c>
      <c r="G83">
        <f t="shared" si="1"/>
        <v>0.19024707947824063</v>
      </c>
      <c r="H83">
        <f t="shared" si="7"/>
        <v>0.19024707947824063</v>
      </c>
      <c r="I83">
        <f t="shared" si="8"/>
        <v>0.38049415895648125</v>
      </c>
      <c r="J83">
        <f t="shared" si="2"/>
        <v>0.8973538606647882</v>
      </c>
      <c r="K83">
        <f t="shared" si="3"/>
        <v>0.516859701708307</v>
      </c>
      <c r="L83">
        <f t="shared" si="9"/>
        <v>1.4142135623730951</v>
      </c>
      <c r="M83">
        <f t="shared" si="12"/>
        <v>0</v>
      </c>
      <c r="N83">
        <f t="shared" si="13"/>
        <v>-0.02796060634096822</v>
      </c>
      <c r="O83">
        <f t="shared" si="10"/>
        <v>-0.014029999999999999</v>
      </c>
      <c r="P83">
        <f t="shared" si="11"/>
        <v>-0.01403</v>
      </c>
    </row>
    <row r="84" spans="1:16" ht="12.75">
      <c r="A84" s="3">
        <f>'Profil original'!A54</f>
        <v>0.77754</v>
      </c>
      <c r="B84" s="3">
        <f>'Profil original'!B54</f>
        <v>-0.01179</v>
      </c>
      <c r="C84">
        <f t="shared" si="0"/>
        <v>0.5498038066437881</v>
      </c>
      <c r="D84">
        <f t="shared" si="4"/>
        <v>-0.03239414591387215</v>
      </c>
      <c r="E84">
        <f t="shared" si="5"/>
        <v>0.5498038066437881</v>
      </c>
      <c r="F84">
        <f t="shared" si="6"/>
        <v>0.02060414591387216</v>
      </c>
      <c r="G84">
        <f t="shared" si="1"/>
        <v>0.15730297454275938</v>
      </c>
      <c r="H84">
        <f t="shared" si="7"/>
        <v>0.15730297454275938</v>
      </c>
      <c r="I84">
        <f t="shared" si="8"/>
        <v>0.31460594908551875</v>
      </c>
      <c r="J84">
        <f t="shared" si="2"/>
        <v>0.8644097557293069</v>
      </c>
      <c r="K84">
        <f t="shared" si="3"/>
        <v>0.5498038066437883</v>
      </c>
      <c r="L84">
        <f t="shared" si="9"/>
        <v>1.4142135623730951</v>
      </c>
      <c r="M84">
        <f t="shared" si="12"/>
        <v>0</v>
      </c>
      <c r="N84">
        <f t="shared" si="13"/>
        <v>-0.027810547613872152</v>
      </c>
      <c r="O84">
        <f t="shared" si="10"/>
        <v>-0.01179</v>
      </c>
      <c r="P84">
        <f t="shared" si="11"/>
        <v>-0.011789999999999998</v>
      </c>
    </row>
    <row r="85" spans="1:16" ht="12.75">
      <c r="A85" s="3">
        <f>'Profil original'!A55</f>
        <v>0.82094</v>
      </c>
      <c r="B85" s="3">
        <f>'Profil original'!B55</f>
        <v>-0.00971</v>
      </c>
      <c r="C85">
        <f t="shared" si="0"/>
        <v>0.5804922409472842</v>
      </c>
      <c r="D85">
        <f t="shared" si="4"/>
        <v>-0.03196881659778845</v>
      </c>
      <c r="E85">
        <f t="shared" si="5"/>
        <v>0.5804922409472842</v>
      </c>
      <c r="F85">
        <f t="shared" si="6"/>
        <v>0.02225881659778845</v>
      </c>
      <c r="G85">
        <f t="shared" si="1"/>
        <v>0.12661454023926322</v>
      </c>
      <c r="H85">
        <f t="shared" si="7"/>
        <v>0.12661454023926322</v>
      </c>
      <c r="I85">
        <f t="shared" si="8"/>
        <v>0.25322908047852644</v>
      </c>
      <c r="J85">
        <f t="shared" si="2"/>
        <v>0.8337213214258108</v>
      </c>
      <c r="K85">
        <f t="shared" si="3"/>
        <v>0.5804922409472844</v>
      </c>
      <c r="L85">
        <f t="shared" si="9"/>
        <v>1.4142135623730951</v>
      </c>
      <c r="M85">
        <f t="shared" si="12"/>
        <v>0</v>
      </c>
      <c r="N85">
        <f t="shared" si="13"/>
        <v>-0.02798315289778845</v>
      </c>
      <c r="O85">
        <f t="shared" si="10"/>
        <v>-0.00971</v>
      </c>
      <c r="P85">
        <f t="shared" si="11"/>
        <v>-0.00971</v>
      </c>
    </row>
    <row r="86" spans="1:16" ht="12.75">
      <c r="A86" s="3">
        <f>'Profil original'!A56</f>
        <v>0.86062</v>
      </c>
      <c r="B86" s="3">
        <f>'Profil original'!B56</f>
        <v>-0.00782</v>
      </c>
      <c r="C86">
        <f t="shared" si="0"/>
        <v>0.6085502380247665</v>
      </c>
      <c r="D86">
        <f t="shared" si="4"/>
        <v>-0.03196280528052806</v>
      </c>
      <c r="E86">
        <f t="shared" si="5"/>
        <v>0.6085502380247665</v>
      </c>
      <c r="F86">
        <f t="shared" si="6"/>
        <v>0.024142805280528066</v>
      </c>
      <c r="G86">
        <f t="shared" si="1"/>
        <v>0.09855654316178096</v>
      </c>
      <c r="H86">
        <f t="shared" si="7"/>
        <v>0.09855654316178096</v>
      </c>
      <c r="I86">
        <f t="shared" si="8"/>
        <v>0.19711308632356192</v>
      </c>
      <c r="J86">
        <f t="shared" si="2"/>
        <v>0.8056633243483285</v>
      </c>
      <c r="K86">
        <f t="shared" si="3"/>
        <v>0.6085502380247666</v>
      </c>
      <c r="L86">
        <f t="shared" si="9"/>
        <v>1.4142135623730951</v>
      </c>
      <c r="M86">
        <f t="shared" si="12"/>
        <v>0</v>
      </c>
      <c r="N86">
        <f t="shared" si="13"/>
        <v>-0.028597781080528066</v>
      </c>
      <c r="O86">
        <f t="shared" si="10"/>
        <v>-0.00782</v>
      </c>
      <c r="P86">
        <f t="shared" si="11"/>
        <v>-0.007819999999999999</v>
      </c>
    </row>
    <row r="87" spans="1:16" ht="12.75">
      <c r="A87" s="3">
        <f>'Profil original'!A57</f>
        <v>0.89607</v>
      </c>
      <c r="B87" s="3">
        <f>'Profil original'!B57</f>
        <v>-0.00613</v>
      </c>
      <c r="C87">
        <f t="shared" si="0"/>
        <v>0.6336171734178296</v>
      </c>
      <c r="D87">
        <f t="shared" si="4"/>
        <v>-0.03255600356008853</v>
      </c>
      <c r="E87">
        <f t="shared" si="5"/>
        <v>0.6336171734178296</v>
      </c>
      <c r="F87">
        <f t="shared" si="6"/>
        <v>0.026426003560088535</v>
      </c>
      <c r="G87">
        <f t="shared" si="1"/>
        <v>0.07348960776871787</v>
      </c>
      <c r="H87">
        <f t="shared" si="7"/>
        <v>0.07348960776871787</v>
      </c>
      <c r="I87">
        <f t="shared" si="8"/>
        <v>0.14697921553743573</v>
      </c>
      <c r="J87">
        <f t="shared" si="2"/>
        <v>0.7805963889552654</v>
      </c>
      <c r="K87">
        <f t="shared" si="3"/>
        <v>0.6336171734178297</v>
      </c>
      <c r="L87">
        <f t="shared" si="9"/>
        <v>1.4142135623730951</v>
      </c>
      <c r="M87">
        <f t="shared" si="12"/>
        <v>0</v>
      </c>
      <c r="N87">
        <f t="shared" si="13"/>
        <v>-0.029809549010088532</v>
      </c>
      <c r="O87">
        <f t="shared" si="10"/>
        <v>-0.006130000000000001</v>
      </c>
      <c r="P87">
        <f t="shared" si="11"/>
        <v>-0.00613</v>
      </c>
    </row>
    <row r="88" spans="1:16" ht="12.75">
      <c r="A88" s="3">
        <f>'Profil original'!A58</f>
        <v>0.92686</v>
      </c>
      <c r="B88" s="3">
        <f>'Profil original'!B58</f>
        <v>-0.00465</v>
      </c>
      <c r="C88">
        <f t="shared" si="0"/>
        <v>0.6553889912105634</v>
      </c>
      <c r="D88">
        <f t="shared" si="4"/>
        <v>-0.03411335110746514</v>
      </c>
      <c r="E88">
        <f t="shared" si="5"/>
        <v>0.6553889912105634</v>
      </c>
      <c r="F88">
        <f t="shared" si="6"/>
        <v>0.02946335110746514</v>
      </c>
      <c r="G88">
        <f t="shared" si="1"/>
        <v>0.05171778997598408</v>
      </c>
      <c r="H88">
        <f t="shared" si="7"/>
        <v>0.05171778997598408</v>
      </c>
      <c r="I88">
        <f t="shared" si="8"/>
        <v>0.10343557995196816</v>
      </c>
      <c r="J88">
        <f t="shared" si="2"/>
        <v>0.7588245711625317</v>
      </c>
      <c r="K88">
        <f t="shared" si="3"/>
        <v>0.6553889912105635</v>
      </c>
      <c r="L88">
        <f t="shared" si="9"/>
        <v>1.4142135623730951</v>
      </c>
      <c r="M88">
        <f t="shared" si="12"/>
        <v>0</v>
      </c>
      <c r="N88">
        <f t="shared" si="13"/>
        <v>-0.03195840160746514</v>
      </c>
      <c r="O88">
        <f t="shared" si="10"/>
        <v>-0.00465</v>
      </c>
      <c r="P88">
        <f t="shared" si="11"/>
        <v>-0.0046500000000000005</v>
      </c>
    </row>
    <row r="89" spans="1:16" ht="12.75">
      <c r="A89" s="3">
        <f>'Profil original'!A59</f>
        <v>0.95259</v>
      </c>
      <c r="B89" s="3">
        <f>'Profil original'!B59</f>
        <v>-0.00334</v>
      </c>
      <c r="C89">
        <f t="shared" si="0"/>
        <v>0.6735828486904932</v>
      </c>
      <c r="D89">
        <f t="shared" si="4"/>
        <v>-0.03689463615271044</v>
      </c>
      <c r="E89">
        <f t="shared" si="5"/>
        <v>0.6735828486904932</v>
      </c>
      <c r="F89">
        <f t="shared" si="6"/>
        <v>0.03355463615271043</v>
      </c>
      <c r="G89">
        <f t="shared" si="1"/>
        <v>0.03352393249605418</v>
      </c>
      <c r="H89">
        <f t="shared" si="7"/>
        <v>0.03352393249605418</v>
      </c>
      <c r="I89">
        <f t="shared" si="8"/>
        <v>0.06704786499210837</v>
      </c>
      <c r="J89">
        <f t="shared" si="2"/>
        <v>0.7406307136826018</v>
      </c>
      <c r="K89">
        <f t="shared" si="3"/>
        <v>0.6735828486904933</v>
      </c>
      <c r="L89">
        <f t="shared" si="9"/>
        <v>1.4142135623730951</v>
      </c>
      <c r="M89">
        <f t="shared" si="12"/>
        <v>0</v>
      </c>
      <c r="N89">
        <f t="shared" si="13"/>
        <v>-0.035303810852710435</v>
      </c>
      <c r="O89">
        <f t="shared" si="10"/>
        <v>-0.00334</v>
      </c>
      <c r="P89">
        <f t="shared" si="11"/>
        <v>-0.00334</v>
      </c>
    </row>
    <row r="90" spans="1:16" ht="12.75">
      <c r="A90" s="3">
        <f>'Profil original'!A60</f>
        <v>0.97293</v>
      </c>
      <c r="B90" s="3">
        <f>'Profil original'!B60</f>
        <v>-0.00219</v>
      </c>
      <c r="C90">
        <f t="shared" si="0"/>
        <v>0.6879654006198276</v>
      </c>
      <c r="D90">
        <f t="shared" si="4"/>
        <v>-0.04154568341337268</v>
      </c>
      <c r="E90">
        <f t="shared" si="5"/>
        <v>0.6879654006198276</v>
      </c>
      <c r="F90">
        <f t="shared" si="6"/>
        <v>0.039355683413372686</v>
      </c>
      <c r="G90">
        <f t="shared" si="1"/>
        <v>0.01914138056671987</v>
      </c>
      <c r="H90">
        <f t="shared" si="7"/>
        <v>0.01914138056671987</v>
      </c>
      <c r="I90">
        <f t="shared" si="8"/>
        <v>0.03828276113343974</v>
      </c>
      <c r="J90">
        <f t="shared" si="2"/>
        <v>0.7262481617532675</v>
      </c>
      <c r="K90">
        <f t="shared" si="3"/>
        <v>0.6879654006198277</v>
      </c>
      <c r="L90">
        <f t="shared" si="9"/>
        <v>1.4142135623730951</v>
      </c>
      <c r="M90">
        <f t="shared" si="12"/>
        <v>0</v>
      </c>
      <c r="N90">
        <f t="shared" si="13"/>
        <v>-0.04048032506337269</v>
      </c>
      <c r="O90">
        <f t="shared" si="10"/>
        <v>-0.00219</v>
      </c>
      <c r="P90">
        <f t="shared" si="11"/>
        <v>-0.00219</v>
      </c>
    </row>
    <row r="91" spans="1:16" ht="12.75">
      <c r="A91" s="3">
        <f>'Profil original'!A61</f>
        <v>0.9877</v>
      </c>
      <c r="B91" s="3">
        <f>'Profil original'!B61</f>
        <v>-0.00113</v>
      </c>
      <c r="C91">
        <f t="shared" si="0"/>
        <v>0.6984093677779529</v>
      </c>
      <c r="D91">
        <f t="shared" si="4"/>
        <v>-0.04649995934959358</v>
      </c>
      <c r="E91">
        <f t="shared" si="5"/>
        <v>0.6984093677779529</v>
      </c>
      <c r="F91">
        <f t="shared" si="6"/>
        <v>0.04536995934959358</v>
      </c>
      <c r="G91">
        <f t="shared" si="1"/>
        <v>0.008697413408594519</v>
      </c>
      <c r="H91">
        <f t="shared" si="7"/>
        <v>0.008697413408594519</v>
      </c>
      <c r="I91">
        <f t="shared" si="8"/>
        <v>0.017394826817189037</v>
      </c>
      <c r="J91">
        <f t="shared" si="2"/>
        <v>0.7158041945951421</v>
      </c>
      <c r="K91">
        <f t="shared" si="3"/>
        <v>0.698409367777953</v>
      </c>
      <c r="L91">
        <f t="shared" si="9"/>
        <v>1.4142135623730951</v>
      </c>
      <c r="M91">
        <f t="shared" si="12"/>
        <v>0</v>
      </c>
      <c r="N91">
        <f t="shared" si="13"/>
        <v>-0.04594190884959358</v>
      </c>
      <c r="O91">
        <f t="shared" si="10"/>
        <v>-0.00113</v>
      </c>
      <c r="P91">
        <f t="shared" si="11"/>
        <v>-0.00113</v>
      </c>
    </row>
    <row r="92" spans="1:16" ht="12.75">
      <c r="A92" s="3">
        <f>'Profil original'!A62</f>
        <v>0.99683</v>
      </c>
      <c r="B92" s="3">
        <f>'Profil original'!B62</f>
        <v>-0.00031</v>
      </c>
      <c r="C92">
        <f t="shared" si="0"/>
        <v>0.7048652526901861</v>
      </c>
      <c r="D92">
        <f t="shared" si="4"/>
        <v>-0.049050899053627674</v>
      </c>
      <c r="E92">
        <f t="shared" si="5"/>
        <v>0.7048652526901861</v>
      </c>
      <c r="F92">
        <f t="shared" si="6"/>
        <v>0.04874089905362767</v>
      </c>
      <c r="G92">
        <f t="shared" si="1"/>
        <v>0.00224152849636136</v>
      </c>
      <c r="H92">
        <f t="shared" si="7"/>
        <v>0.00224152849636136</v>
      </c>
      <c r="I92">
        <f t="shared" si="8"/>
        <v>0.00448305699272272</v>
      </c>
      <c r="J92">
        <f t="shared" si="2"/>
        <v>0.709348309682909</v>
      </c>
      <c r="K92">
        <f t="shared" si="3"/>
        <v>0.7048652526901862</v>
      </c>
      <c r="L92">
        <f t="shared" si="9"/>
        <v>1.4142135623730951</v>
      </c>
      <c r="M92">
        <f t="shared" si="12"/>
        <v>0</v>
      </c>
      <c r="N92">
        <f t="shared" si="13"/>
        <v>-0.04889639040362767</v>
      </c>
      <c r="O92">
        <f t="shared" si="10"/>
        <v>-0.00031000000000000005</v>
      </c>
      <c r="P92">
        <f t="shared" si="11"/>
        <v>-0.00031</v>
      </c>
    </row>
    <row r="93" spans="1:16" ht="12.75">
      <c r="A93" s="3">
        <f>'Profil original'!A63</f>
        <v>1</v>
      </c>
      <c r="B93" s="3">
        <f>'Profil original'!B63</f>
        <v>0</v>
      </c>
      <c r="C93">
        <f t="shared" si="0"/>
        <v>0.7071067811865475</v>
      </c>
      <c r="D93">
        <f t="shared" si="4"/>
        <v>0</v>
      </c>
      <c r="E93">
        <f t="shared" si="5"/>
        <v>0.7071067811865475</v>
      </c>
      <c r="F93">
        <f t="shared" si="6"/>
        <v>0</v>
      </c>
      <c r="G93">
        <f t="shared" si="1"/>
        <v>0</v>
      </c>
      <c r="H93">
        <f t="shared" si="7"/>
        <v>0</v>
      </c>
      <c r="I93">
        <f t="shared" si="8"/>
        <v>0</v>
      </c>
      <c r="J93">
        <f t="shared" si="2"/>
        <v>0.7071067811865476</v>
      </c>
      <c r="K93">
        <f t="shared" si="3"/>
        <v>0.7071067811865476</v>
      </c>
      <c r="L93">
        <f t="shared" si="9"/>
        <v>1.4142135623730951</v>
      </c>
      <c r="M93">
        <f t="shared" si="12"/>
        <v>0</v>
      </c>
      <c r="N93">
        <f t="shared" si="13"/>
        <v>0</v>
      </c>
      <c r="O93">
        <f t="shared" si="10"/>
        <v>0</v>
      </c>
      <c r="P93">
        <f t="shared" si="11"/>
        <v>0</v>
      </c>
    </row>
    <row r="94" spans="1:16" ht="12.75">
      <c r="A94" s="3">
        <f>'Profil original'!A64</f>
        <v>0</v>
      </c>
      <c r="B94" s="3">
        <f>'Profil original'!B64</f>
        <v>0</v>
      </c>
      <c r="C94">
        <f t="shared" si="0"/>
        <v>0</v>
      </c>
      <c r="D94">
        <f t="shared" si="4"/>
        <v>0</v>
      </c>
      <c r="E94">
        <f t="shared" si="5"/>
        <v>0</v>
      </c>
      <c r="F94">
        <f t="shared" si="6"/>
        <v>0</v>
      </c>
      <c r="G94">
        <f t="shared" si="1"/>
        <v>0.7071067811865476</v>
      </c>
      <c r="H94">
        <f t="shared" si="7"/>
        <v>0.7071067811865476</v>
      </c>
      <c r="I94">
        <f t="shared" si="8"/>
        <v>1.4142135623730951</v>
      </c>
      <c r="J94">
        <f t="shared" si="2"/>
        <v>1.4142135623730951</v>
      </c>
      <c r="K94">
        <f t="shared" si="3"/>
        <v>0</v>
      </c>
      <c r="L94">
        <f t="shared" si="9"/>
        <v>1.4142135623730951</v>
      </c>
      <c r="M94">
        <f t="shared" si="12"/>
        <v>0</v>
      </c>
      <c r="N94">
        <f t="shared" si="13"/>
        <v>0</v>
      </c>
      <c r="O94" t="e">
        <f t="shared" si="10"/>
        <v>#DIV/0!</v>
      </c>
      <c r="P94">
        <f t="shared" si="11"/>
        <v>0</v>
      </c>
    </row>
    <row r="95" spans="1:16" ht="12.75">
      <c r="A95" s="3">
        <f>'Profil original'!A65</f>
        <v>0</v>
      </c>
      <c r="B95" s="3">
        <f>'Profil original'!B65</f>
        <v>0</v>
      </c>
      <c r="C95">
        <f t="shared" si="0"/>
        <v>0</v>
      </c>
      <c r="D95">
        <f t="shared" si="4"/>
        <v>0</v>
      </c>
      <c r="E95">
        <f t="shared" si="5"/>
        <v>0</v>
      </c>
      <c r="F95">
        <f t="shared" si="6"/>
        <v>0</v>
      </c>
      <c r="G95">
        <f t="shared" si="1"/>
        <v>0.7071067811865476</v>
      </c>
      <c r="H95">
        <f t="shared" si="7"/>
        <v>0.7071067811865476</v>
      </c>
      <c r="I95">
        <f t="shared" si="8"/>
        <v>1.4142135623730951</v>
      </c>
      <c r="J95">
        <f t="shared" si="2"/>
        <v>1.4142135623730951</v>
      </c>
      <c r="K95">
        <f t="shared" si="3"/>
        <v>0</v>
      </c>
      <c r="L95">
        <f t="shared" si="9"/>
        <v>1.4142135623730951</v>
      </c>
      <c r="M95">
        <f t="shared" si="12"/>
        <v>0</v>
      </c>
      <c r="N95">
        <f t="shared" si="13"/>
        <v>0</v>
      </c>
      <c r="O95" t="e">
        <f t="shared" si="10"/>
        <v>#DIV/0!</v>
      </c>
      <c r="P95">
        <f t="shared" si="11"/>
        <v>0</v>
      </c>
    </row>
    <row r="96" spans="1:16" ht="12.75">
      <c r="A96" s="3">
        <f>'Profil original'!A66</f>
        <v>0</v>
      </c>
      <c r="B96" s="3">
        <f>'Profil original'!B66</f>
        <v>0</v>
      </c>
      <c r="C96">
        <f aca="true" t="shared" si="14" ref="C96:C159">A96*$B$20</f>
        <v>0</v>
      </c>
      <c r="D96">
        <f t="shared" si="4"/>
        <v>0</v>
      </c>
      <c r="E96">
        <f t="shared" si="5"/>
        <v>0</v>
      </c>
      <c r="F96">
        <f t="shared" si="6"/>
        <v>0</v>
      </c>
      <c r="G96">
        <f aca="true" t="shared" si="15" ref="G96:G159">$B$22*(1-A96)</f>
        <v>0.7071067811865476</v>
      </c>
      <c r="H96">
        <f t="shared" si="7"/>
        <v>0.7071067811865476</v>
      </c>
      <c r="I96">
        <f t="shared" si="8"/>
        <v>1.4142135623730951</v>
      </c>
      <c r="J96">
        <f aca="true" t="shared" si="16" ref="J96:J159">$B$26+H96</f>
        <v>1.4142135623730951</v>
      </c>
      <c r="K96">
        <f aca="true" t="shared" si="17" ref="K96:K159">($B$27-H96)</f>
        <v>0</v>
      </c>
      <c r="L96">
        <f t="shared" si="9"/>
        <v>1.4142135623730951</v>
      </c>
      <c r="M96">
        <f t="shared" si="12"/>
        <v>0</v>
      </c>
      <c r="N96">
        <f t="shared" si="13"/>
        <v>0</v>
      </c>
      <c r="O96" t="e">
        <f t="shared" si="10"/>
        <v>#DIV/0!</v>
      </c>
      <c r="P96">
        <f t="shared" si="11"/>
        <v>0</v>
      </c>
    </row>
    <row r="97" spans="1:16" ht="12.75">
      <c r="A97" s="3">
        <f>'Profil original'!A67</f>
        <v>0</v>
      </c>
      <c r="B97" s="3">
        <f>'Profil original'!B67</f>
        <v>0</v>
      </c>
      <c r="C97">
        <f t="shared" si="14"/>
        <v>0</v>
      </c>
      <c r="D97">
        <f aca="true" t="shared" si="18" ref="D97:D160">IF(I97=0,0,((B97)*J97/I97*$B$5)+M97)</f>
        <v>0</v>
      </c>
      <c r="E97">
        <f aca="true" t="shared" si="19" ref="E97:E160">C97</f>
        <v>0</v>
      </c>
      <c r="F97">
        <f aca="true" t="shared" si="20" ref="F97:F160">IF(I97=0,0,-((B97)*K97/I97*$B$5)-M97)</f>
        <v>0</v>
      </c>
      <c r="G97">
        <f t="shared" si="15"/>
        <v>0.7071067811865476</v>
      </c>
      <c r="H97">
        <f aca="true" t="shared" si="21" ref="H97:H160">$B$24*(1-A97)*$B$20/$B$23</f>
        <v>0.7071067811865476</v>
      </c>
      <c r="I97">
        <f aca="true" t="shared" si="22" ref="I97:I160">G97+H97</f>
        <v>1.4142135623730951</v>
      </c>
      <c r="J97">
        <f t="shared" si="16"/>
        <v>1.4142135623730951</v>
      </c>
      <c r="K97">
        <f t="shared" si="17"/>
        <v>0</v>
      </c>
      <c r="L97">
        <f aca="true" t="shared" si="23" ref="L97:L160">(K97+J97)</f>
        <v>1.4142135623730951</v>
      </c>
      <c r="M97">
        <f t="shared" si="12"/>
        <v>0</v>
      </c>
      <c r="N97">
        <f aca="true" t="shared" si="24" ref="N97:N160">($B$27+G97)/($B$27+$B$26)*(D97+F97)-F97</f>
        <v>0</v>
      </c>
      <c r="O97" t="e">
        <f aca="true" t="shared" si="25" ref="O97:O112">-F97*I97/K97</f>
        <v>#DIV/0!</v>
      </c>
      <c r="P97">
        <f aca="true" t="shared" si="26" ref="P97:P160">(H97+G97)/(H97+$B$26)*D97</f>
        <v>0</v>
      </c>
    </row>
    <row r="98" spans="1:16" ht="12.75">
      <c r="A98" s="3">
        <f>'Profil original'!A68</f>
        <v>0</v>
      </c>
      <c r="B98" s="3">
        <f>'Profil original'!B68</f>
        <v>0</v>
      </c>
      <c r="C98">
        <f t="shared" si="14"/>
        <v>0</v>
      </c>
      <c r="D98">
        <f t="shared" si="18"/>
        <v>0</v>
      </c>
      <c r="E98">
        <f t="shared" si="19"/>
        <v>0</v>
      </c>
      <c r="F98">
        <f t="shared" si="20"/>
        <v>0</v>
      </c>
      <c r="G98">
        <f t="shared" si="15"/>
        <v>0.7071067811865476</v>
      </c>
      <c r="H98">
        <f t="shared" si="21"/>
        <v>0.7071067811865476</v>
      </c>
      <c r="I98">
        <f t="shared" si="22"/>
        <v>1.4142135623730951</v>
      </c>
      <c r="J98">
        <f t="shared" si="16"/>
        <v>1.4142135623730951</v>
      </c>
      <c r="K98">
        <f t="shared" si="17"/>
        <v>0</v>
      </c>
      <c r="L98">
        <f t="shared" si="23"/>
        <v>1.4142135623730951</v>
      </c>
      <c r="M98">
        <f aca="true" t="shared" si="27" ref="M98:M161">IF(A97&gt;A98,A98*$B$6*0.01,A98*$B$6*-0.01)</f>
        <v>0</v>
      </c>
      <c r="N98">
        <f t="shared" si="24"/>
        <v>0</v>
      </c>
      <c r="O98" t="e">
        <f t="shared" si="25"/>
        <v>#DIV/0!</v>
      </c>
      <c r="P98">
        <f t="shared" si="26"/>
        <v>0</v>
      </c>
    </row>
    <row r="99" spans="1:16" ht="12.75">
      <c r="A99" s="3">
        <f>'Profil original'!A69</f>
        <v>0</v>
      </c>
      <c r="B99" s="3">
        <f>'Profil original'!B69</f>
        <v>0</v>
      </c>
      <c r="C99">
        <f t="shared" si="14"/>
        <v>0</v>
      </c>
      <c r="D99">
        <f t="shared" si="18"/>
        <v>0</v>
      </c>
      <c r="E99">
        <f t="shared" si="19"/>
        <v>0</v>
      </c>
      <c r="F99">
        <f t="shared" si="20"/>
        <v>0</v>
      </c>
      <c r="G99">
        <f t="shared" si="15"/>
        <v>0.7071067811865476</v>
      </c>
      <c r="H99">
        <f t="shared" si="21"/>
        <v>0.7071067811865476</v>
      </c>
      <c r="I99">
        <f t="shared" si="22"/>
        <v>1.4142135623730951</v>
      </c>
      <c r="J99">
        <f t="shared" si="16"/>
        <v>1.4142135623730951</v>
      </c>
      <c r="K99">
        <f t="shared" si="17"/>
        <v>0</v>
      </c>
      <c r="L99">
        <f t="shared" si="23"/>
        <v>1.4142135623730951</v>
      </c>
      <c r="M99">
        <f t="shared" si="27"/>
        <v>0</v>
      </c>
      <c r="N99">
        <f t="shared" si="24"/>
        <v>0</v>
      </c>
      <c r="O99" t="e">
        <f t="shared" si="25"/>
        <v>#DIV/0!</v>
      </c>
      <c r="P99">
        <f t="shared" si="26"/>
        <v>0</v>
      </c>
    </row>
    <row r="100" spans="1:16" ht="12.75">
      <c r="A100" s="3">
        <f>'Profil original'!A70</f>
        <v>0</v>
      </c>
      <c r="B100" s="3">
        <f>'Profil original'!B70</f>
        <v>0</v>
      </c>
      <c r="C100">
        <f t="shared" si="14"/>
        <v>0</v>
      </c>
      <c r="D100">
        <f t="shared" si="18"/>
        <v>0</v>
      </c>
      <c r="E100">
        <f t="shared" si="19"/>
        <v>0</v>
      </c>
      <c r="F100">
        <f t="shared" si="20"/>
        <v>0</v>
      </c>
      <c r="G100">
        <f t="shared" si="15"/>
        <v>0.7071067811865476</v>
      </c>
      <c r="H100">
        <f t="shared" si="21"/>
        <v>0.7071067811865476</v>
      </c>
      <c r="I100">
        <f t="shared" si="22"/>
        <v>1.4142135623730951</v>
      </c>
      <c r="J100">
        <f t="shared" si="16"/>
        <v>1.4142135623730951</v>
      </c>
      <c r="K100">
        <f t="shared" si="17"/>
        <v>0</v>
      </c>
      <c r="L100">
        <f t="shared" si="23"/>
        <v>1.4142135623730951</v>
      </c>
      <c r="M100">
        <f t="shared" si="27"/>
        <v>0</v>
      </c>
      <c r="N100">
        <f t="shared" si="24"/>
        <v>0</v>
      </c>
      <c r="O100" t="e">
        <f t="shared" si="25"/>
        <v>#DIV/0!</v>
      </c>
      <c r="P100">
        <f t="shared" si="26"/>
        <v>0</v>
      </c>
    </row>
    <row r="101" spans="1:16" ht="12.75">
      <c r="A101" s="3">
        <f>'Profil original'!A71</f>
        <v>0</v>
      </c>
      <c r="B101" s="3">
        <f>'Profil original'!B71</f>
        <v>0</v>
      </c>
      <c r="C101">
        <f t="shared" si="14"/>
        <v>0</v>
      </c>
      <c r="D101">
        <f t="shared" si="18"/>
        <v>0</v>
      </c>
      <c r="E101">
        <f t="shared" si="19"/>
        <v>0</v>
      </c>
      <c r="F101">
        <f t="shared" si="20"/>
        <v>0</v>
      </c>
      <c r="G101">
        <f t="shared" si="15"/>
        <v>0.7071067811865476</v>
      </c>
      <c r="H101">
        <f t="shared" si="21"/>
        <v>0.7071067811865476</v>
      </c>
      <c r="I101">
        <f t="shared" si="22"/>
        <v>1.4142135623730951</v>
      </c>
      <c r="J101">
        <f t="shared" si="16"/>
        <v>1.4142135623730951</v>
      </c>
      <c r="K101">
        <f t="shared" si="17"/>
        <v>0</v>
      </c>
      <c r="L101">
        <f t="shared" si="23"/>
        <v>1.4142135623730951</v>
      </c>
      <c r="M101">
        <f t="shared" si="27"/>
        <v>0</v>
      </c>
      <c r="N101">
        <f t="shared" si="24"/>
        <v>0</v>
      </c>
      <c r="O101" t="e">
        <f t="shared" si="25"/>
        <v>#DIV/0!</v>
      </c>
      <c r="P101">
        <f t="shared" si="26"/>
        <v>0</v>
      </c>
    </row>
    <row r="102" spans="1:16" ht="12.75">
      <c r="A102" s="3">
        <f>'Profil original'!A72</f>
        <v>0</v>
      </c>
      <c r="B102" s="3">
        <f>'Profil original'!B72</f>
        <v>0</v>
      </c>
      <c r="C102">
        <f t="shared" si="14"/>
        <v>0</v>
      </c>
      <c r="D102">
        <f t="shared" si="18"/>
        <v>0</v>
      </c>
      <c r="E102">
        <f t="shared" si="19"/>
        <v>0</v>
      </c>
      <c r="F102">
        <f t="shared" si="20"/>
        <v>0</v>
      </c>
      <c r="G102">
        <f t="shared" si="15"/>
        <v>0.7071067811865476</v>
      </c>
      <c r="H102">
        <f t="shared" si="21"/>
        <v>0.7071067811865476</v>
      </c>
      <c r="I102">
        <f t="shared" si="22"/>
        <v>1.4142135623730951</v>
      </c>
      <c r="J102">
        <f t="shared" si="16"/>
        <v>1.4142135623730951</v>
      </c>
      <c r="K102">
        <f t="shared" si="17"/>
        <v>0</v>
      </c>
      <c r="L102">
        <f t="shared" si="23"/>
        <v>1.4142135623730951</v>
      </c>
      <c r="M102">
        <f t="shared" si="27"/>
        <v>0</v>
      </c>
      <c r="N102">
        <f t="shared" si="24"/>
        <v>0</v>
      </c>
      <c r="O102" t="e">
        <f t="shared" si="25"/>
        <v>#DIV/0!</v>
      </c>
      <c r="P102">
        <f t="shared" si="26"/>
        <v>0</v>
      </c>
    </row>
    <row r="103" spans="1:16" ht="12.75">
      <c r="A103" s="3">
        <f>'Profil original'!A73</f>
        <v>0</v>
      </c>
      <c r="B103" s="3">
        <f>'Profil original'!B73</f>
        <v>0</v>
      </c>
      <c r="C103">
        <f t="shared" si="14"/>
        <v>0</v>
      </c>
      <c r="D103">
        <f t="shared" si="18"/>
        <v>0</v>
      </c>
      <c r="E103">
        <f t="shared" si="19"/>
        <v>0</v>
      </c>
      <c r="F103">
        <f t="shared" si="20"/>
        <v>0</v>
      </c>
      <c r="G103">
        <f t="shared" si="15"/>
        <v>0.7071067811865476</v>
      </c>
      <c r="H103">
        <f t="shared" si="21"/>
        <v>0.7071067811865476</v>
      </c>
      <c r="I103">
        <f t="shared" si="22"/>
        <v>1.4142135623730951</v>
      </c>
      <c r="J103">
        <f t="shared" si="16"/>
        <v>1.4142135623730951</v>
      </c>
      <c r="K103">
        <f t="shared" si="17"/>
        <v>0</v>
      </c>
      <c r="L103">
        <f t="shared" si="23"/>
        <v>1.4142135623730951</v>
      </c>
      <c r="M103">
        <f t="shared" si="27"/>
        <v>0</v>
      </c>
      <c r="N103">
        <f t="shared" si="24"/>
        <v>0</v>
      </c>
      <c r="O103" t="e">
        <f t="shared" si="25"/>
        <v>#DIV/0!</v>
      </c>
      <c r="P103">
        <f t="shared" si="26"/>
        <v>0</v>
      </c>
    </row>
    <row r="104" spans="1:16" ht="12.75">
      <c r="A104" s="3">
        <f>'Profil original'!A74</f>
        <v>0</v>
      </c>
      <c r="B104" s="3">
        <f>'Profil original'!B74</f>
        <v>0</v>
      </c>
      <c r="C104">
        <f t="shared" si="14"/>
        <v>0</v>
      </c>
      <c r="D104">
        <f t="shared" si="18"/>
        <v>0</v>
      </c>
      <c r="E104">
        <f t="shared" si="19"/>
        <v>0</v>
      </c>
      <c r="F104">
        <f t="shared" si="20"/>
        <v>0</v>
      </c>
      <c r="G104">
        <f t="shared" si="15"/>
        <v>0.7071067811865476</v>
      </c>
      <c r="H104">
        <f t="shared" si="21"/>
        <v>0.7071067811865476</v>
      </c>
      <c r="I104">
        <f t="shared" si="22"/>
        <v>1.4142135623730951</v>
      </c>
      <c r="J104">
        <f t="shared" si="16"/>
        <v>1.4142135623730951</v>
      </c>
      <c r="K104">
        <f t="shared" si="17"/>
        <v>0</v>
      </c>
      <c r="L104">
        <f t="shared" si="23"/>
        <v>1.4142135623730951</v>
      </c>
      <c r="M104">
        <f t="shared" si="27"/>
        <v>0</v>
      </c>
      <c r="N104">
        <f t="shared" si="24"/>
        <v>0</v>
      </c>
      <c r="O104" t="e">
        <f t="shared" si="25"/>
        <v>#DIV/0!</v>
      </c>
      <c r="P104">
        <f t="shared" si="26"/>
        <v>0</v>
      </c>
    </row>
    <row r="105" spans="1:16" ht="12.75">
      <c r="A105" s="3">
        <f>'Profil original'!A75</f>
        <v>0</v>
      </c>
      <c r="B105" s="3">
        <f>'Profil original'!B75</f>
        <v>0</v>
      </c>
      <c r="C105">
        <f t="shared" si="14"/>
        <v>0</v>
      </c>
      <c r="D105">
        <f t="shared" si="18"/>
        <v>0</v>
      </c>
      <c r="E105">
        <f t="shared" si="19"/>
        <v>0</v>
      </c>
      <c r="F105">
        <f t="shared" si="20"/>
        <v>0</v>
      </c>
      <c r="G105">
        <f t="shared" si="15"/>
        <v>0.7071067811865476</v>
      </c>
      <c r="H105">
        <f t="shared" si="21"/>
        <v>0.7071067811865476</v>
      </c>
      <c r="I105">
        <f t="shared" si="22"/>
        <v>1.4142135623730951</v>
      </c>
      <c r="J105">
        <f t="shared" si="16"/>
        <v>1.4142135623730951</v>
      </c>
      <c r="K105">
        <f t="shared" si="17"/>
        <v>0</v>
      </c>
      <c r="L105">
        <f t="shared" si="23"/>
        <v>1.4142135623730951</v>
      </c>
      <c r="M105">
        <f t="shared" si="27"/>
        <v>0</v>
      </c>
      <c r="N105">
        <f t="shared" si="24"/>
        <v>0</v>
      </c>
      <c r="O105" t="e">
        <f t="shared" si="25"/>
        <v>#DIV/0!</v>
      </c>
      <c r="P105">
        <f t="shared" si="26"/>
        <v>0</v>
      </c>
    </row>
    <row r="106" spans="1:16" ht="12.75">
      <c r="A106" s="3">
        <f>'Profil original'!A76</f>
        <v>0</v>
      </c>
      <c r="B106" s="3">
        <f>'Profil original'!B76</f>
        <v>0</v>
      </c>
      <c r="C106">
        <f t="shared" si="14"/>
        <v>0</v>
      </c>
      <c r="D106">
        <f t="shared" si="18"/>
        <v>0</v>
      </c>
      <c r="E106">
        <f t="shared" si="19"/>
        <v>0</v>
      </c>
      <c r="F106">
        <f t="shared" si="20"/>
        <v>0</v>
      </c>
      <c r="G106">
        <f t="shared" si="15"/>
        <v>0.7071067811865476</v>
      </c>
      <c r="H106">
        <f t="shared" si="21"/>
        <v>0.7071067811865476</v>
      </c>
      <c r="I106">
        <f t="shared" si="22"/>
        <v>1.4142135623730951</v>
      </c>
      <c r="J106">
        <f t="shared" si="16"/>
        <v>1.4142135623730951</v>
      </c>
      <c r="K106">
        <f t="shared" si="17"/>
        <v>0</v>
      </c>
      <c r="L106">
        <f t="shared" si="23"/>
        <v>1.4142135623730951</v>
      </c>
      <c r="M106">
        <f t="shared" si="27"/>
        <v>0</v>
      </c>
      <c r="N106">
        <f t="shared" si="24"/>
        <v>0</v>
      </c>
      <c r="O106" t="e">
        <f t="shared" si="25"/>
        <v>#DIV/0!</v>
      </c>
      <c r="P106">
        <f t="shared" si="26"/>
        <v>0</v>
      </c>
    </row>
    <row r="107" spans="1:16" ht="12.75">
      <c r="A107" s="3">
        <f>'Profil original'!A77</f>
        <v>0</v>
      </c>
      <c r="B107" s="3">
        <f>'Profil original'!B77</f>
        <v>0</v>
      </c>
      <c r="C107">
        <f t="shared" si="14"/>
        <v>0</v>
      </c>
      <c r="D107">
        <f t="shared" si="18"/>
        <v>0</v>
      </c>
      <c r="E107">
        <f t="shared" si="19"/>
        <v>0</v>
      </c>
      <c r="F107">
        <f t="shared" si="20"/>
        <v>0</v>
      </c>
      <c r="G107">
        <f t="shared" si="15"/>
        <v>0.7071067811865476</v>
      </c>
      <c r="H107">
        <f t="shared" si="21"/>
        <v>0.7071067811865476</v>
      </c>
      <c r="I107">
        <f t="shared" si="22"/>
        <v>1.4142135623730951</v>
      </c>
      <c r="J107">
        <f t="shared" si="16"/>
        <v>1.4142135623730951</v>
      </c>
      <c r="K107">
        <f t="shared" si="17"/>
        <v>0</v>
      </c>
      <c r="L107">
        <f t="shared" si="23"/>
        <v>1.4142135623730951</v>
      </c>
      <c r="M107">
        <f t="shared" si="27"/>
        <v>0</v>
      </c>
      <c r="N107">
        <f t="shared" si="24"/>
        <v>0</v>
      </c>
      <c r="O107" t="e">
        <f t="shared" si="25"/>
        <v>#DIV/0!</v>
      </c>
      <c r="P107">
        <f t="shared" si="26"/>
        <v>0</v>
      </c>
    </row>
    <row r="108" spans="1:16" ht="12.75">
      <c r="A108" s="3">
        <f>'Profil original'!A78</f>
        <v>0</v>
      </c>
      <c r="B108" s="3">
        <f>'Profil original'!B78</f>
        <v>0</v>
      </c>
      <c r="C108">
        <f t="shared" si="14"/>
        <v>0</v>
      </c>
      <c r="D108">
        <f t="shared" si="18"/>
        <v>0</v>
      </c>
      <c r="E108">
        <f t="shared" si="19"/>
        <v>0</v>
      </c>
      <c r="F108">
        <f t="shared" si="20"/>
        <v>0</v>
      </c>
      <c r="G108">
        <f t="shared" si="15"/>
        <v>0.7071067811865476</v>
      </c>
      <c r="H108">
        <f t="shared" si="21"/>
        <v>0.7071067811865476</v>
      </c>
      <c r="I108">
        <f t="shared" si="22"/>
        <v>1.4142135623730951</v>
      </c>
      <c r="J108">
        <f t="shared" si="16"/>
        <v>1.4142135623730951</v>
      </c>
      <c r="K108">
        <f t="shared" si="17"/>
        <v>0</v>
      </c>
      <c r="L108">
        <f t="shared" si="23"/>
        <v>1.4142135623730951</v>
      </c>
      <c r="M108">
        <f t="shared" si="27"/>
        <v>0</v>
      </c>
      <c r="N108">
        <f t="shared" si="24"/>
        <v>0</v>
      </c>
      <c r="O108" t="e">
        <f t="shared" si="25"/>
        <v>#DIV/0!</v>
      </c>
      <c r="P108">
        <f t="shared" si="26"/>
        <v>0</v>
      </c>
    </row>
    <row r="109" spans="1:16" ht="12.75">
      <c r="A109" s="3">
        <f>'Profil original'!A79</f>
        <v>0</v>
      </c>
      <c r="B109" s="3">
        <f>'Profil original'!B79</f>
        <v>0</v>
      </c>
      <c r="C109">
        <f t="shared" si="14"/>
        <v>0</v>
      </c>
      <c r="D109">
        <f t="shared" si="18"/>
        <v>0</v>
      </c>
      <c r="E109">
        <f t="shared" si="19"/>
        <v>0</v>
      </c>
      <c r="F109">
        <f t="shared" si="20"/>
        <v>0</v>
      </c>
      <c r="G109">
        <f t="shared" si="15"/>
        <v>0.7071067811865476</v>
      </c>
      <c r="H109">
        <f t="shared" si="21"/>
        <v>0.7071067811865476</v>
      </c>
      <c r="I109">
        <f t="shared" si="22"/>
        <v>1.4142135623730951</v>
      </c>
      <c r="J109">
        <f t="shared" si="16"/>
        <v>1.4142135623730951</v>
      </c>
      <c r="K109">
        <f t="shared" si="17"/>
        <v>0</v>
      </c>
      <c r="L109">
        <f t="shared" si="23"/>
        <v>1.4142135623730951</v>
      </c>
      <c r="M109">
        <f t="shared" si="27"/>
        <v>0</v>
      </c>
      <c r="N109">
        <f t="shared" si="24"/>
        <v>0</v>
      </c>
      <c r="O109" t="e">
        <f t="shared" si="25"/>
        <v>#DIV/0!</v>
      </c>
      <c r="P109">
        <f t="shared" si="26"/>
        <v>0</v>
      </c>
    </row>
    <row r="110" spans="1:16" ht="12.75">
      <c r="A110" s="3">
        <f>'Profil original'!A80</f>
        <v>0</v>
      </c>
      <c r="B110" s="3">
        <f>'Profil original'!B80</f>
        <v>0</v>
      </c>
      <c r="C110">
        <f t="shared" si="14"/>
        <v>0</v>
      </c>
      <c r="D110">
        <f t="shared" si="18"/>
        <v>0</v>
      </c>
      <c r="E110">
        <f t="shared" si="19"/>
        <v>0</v>
      </c>
      <c r="F110">
        <f t="shared" si="20"/>
        <v>0</v>
      </c>
      <c r="G110">
        <f t="shared" si="15"/>
        <v>0.7071067811865476</v>
      </c>
      <c r="H110">
        <f t="shared" si="21"/>
        <v>0.7071067811865476</v>
      </c>
      <c r="I110">
        <f t="shared" si="22"/>
        <v>1.4142135623730951</v>
      </c>
      <c r="J110">
        <f t="shared" si="16"/>
        <v>1.4142135623730951</v>
      </c>
      <c r="K110">
        <f t="shared" si="17"/>
        <v>0</v>
      </c>
      <c r="L110">
        <f t="shared" si="23"/>
        <v>1.4142135623730951</v>
      </c>
      <c r="M110">
        <f t="shared" si="27"/>
        <v>0</v>
      </c>
      <c r="N110">
        <f t="shared" si="24"/>
        <v>0</v>
      </c>
      <c r="O110" t="e">
        <f t="shared" si="25"/>
        <v>#DIV/0!</v>
      </c>
      <c r="P110">
        <f t="shared" si="26"/>
        <v>0</v>
      </c>
    </row>
    <row r="111" spans="1:16" ht="12.75">
      <c r="A111" s="3">
        <f>'Profil original'!A81</f>
        <v>0</v>
      </c>
      <c r="B111" s="3">
        <f>'Profil original'!B81</f>
        <v>0</v>
      </c>
      <c r="C111">
        <f t="shared" si="14"/>
        <v>0</v>
      </c>
      <c r="D111">
        <f t="shared" si="18"/>
        <v>0</v>
      </c>
      <c r="E111">
        <f t="shared" si="19"/>
        <v>0</v>
      </c>
      <c r="F111">
        <f t="shared" si="20"/>
        <v>0</v>
      </c>
      <c r="G111">
        <f t="shared" si="15"/>
        <v>0.7071067811865476</v>
      </c>
      <c r="H111">
        <f t="shared" si="21"/>
        <v>0.7071067811865476</v>
      </c>
      <c r="I111">
        <f t="shared" si="22"/>
        <v>1.4142135623730951</v>
      </c>
      <c r="J111">
        <f t="shared" si="16"/>
        <v>1.4142135623730951</v>
      </c>
      <c r="K111">
        <f t="shared" si="17"/>
        <v>0</v>
      </c>
      <c r="L111">
        <f t="shared" si="23"/>
        <v>1.4142135623730951</v>
      </c>
      <c r="M111">
        <f t="shared" si="27"/>
        <v>0</v>
      </c>
      <c r="N111">
        <f t="shared" si="24"/>
        <v>0</v>
      </c>
      <c r="O111" t="e">
        <f t="shared" si="25"/>
        <v>#DIV/0!</v>
      </c>
      <c r="P111">
        <f t="shared" si="26"/>
        <v>0</v>
      </c>
    </row>
    <row r="112" spans="1:16" ht="12.75">
      <c r="A112" s="3">
        <f>'Profil original'!A82</f>
        <v>0</v>
      </c>
      <c r="B112" s="3">
        <f>'Profil original'!B82</f>
        <v>0</v>
      </c>
      <c r="C112">
        <f t="shared" si="14"/>
        <v>0</v>
      </c>
      <c r="D112">
        <f t="shared" si="18"/>
        <v>0</v>
      </c>
      <c r="E112">
        <f t="shared" si="19"/>
        <v>0</v>
      </c>
      <c r="F112">
        <f t="shared" si="20"/>
        <v>0</v>
      </c>
      <c r="G112">
        <f t="shared" si="15"/>
        <v>0.7071067811865476</v>
      </c>
      <c r="H112">
        <f t="shared" si="21"/>
        <v>0.7071067811865476</v>
      </c>
      <c r="I112">
        <f t="shared" si="22"/>
        <v>1.4142135623730951</v>
      </c>
      <c r="J112">
        <f t="shared" si="16"/>
        <v>1.4142135623730951</v>
      </c>
      <c r="K112">
        <f t="shared" si="17"/>
        <v>0</v>
      </c>
      <c r="L112">
        <f t="shared" si="23"/>
        <v>1.4142135623730951</v>
      </c>
      <c r="M112">
        <f t="shared" si="27"/>
        <v>0</v>
      </c>
      <c r="N112">
        <f t="shared" si="24"/>
        <v>0</v>
      </c>
      <c r="O112" t="e">
        <f t="shared" si="25"/>
        <v>#DIV/0!</v>
      </c>
      <c r="P112">
        <f t="shared" si="26"/>
        <v>0</v>
      </c>
    </row>
    <row r="113" spans="1:16" ht="12.75">
      <c r="A113" s="3">
        <f>'Profil original'!A83</f>
        <v>0</v>
      </c>
      <c r="B113" s="3">
        <f>'Profil original'!B83</f>
        <v>0</v>
      </c>
      <c r="C113">
        <f t="shared" si="14"/>
        <v>0</v>
      </c>
      <c r="D113">
        <f t="shared" si="18"/>
        <v>0</v>
      </c>
      <c r="E113">
        <f t="shared" si="19"/>
        <v>0</v>
      </c>
      <c r="F113">
        <f t="shared" si="20"/>
        <v>0</v>
      </c>
      <c r="G113">
        <f t="shared" si="15"/>
        <v>0.7071067811865476</v>
      </c>
      <c r="H113">
        <f t="shared" si="21"/>
        <v>0.7071067811865476</v>
      </c>
      <c r="I113">
        <f t="shared" si="22"/>
        <v>1.4142135623730951</v>
      </c>
      <c r="J113">
        <f t="shared" si="16"/>
        <v>1.4142135623730951</v>
      </c>
      <c r="K113">
        <f t="shared" si="17"/>
        <v>0</v>
      </c>
      <c r="L113">
        <f t="shared" si="23"/>
        <v>1.4142135623730951</v>
      </c>
      <c r="M113">
        <f t="shared" si="27"/>
        <v>0</v>
      </c>
      <c r="N113">
        <f t="shared" si="24"/>
        <v>0</v>
      </c>
      <c r="O113" t="e">
        <f aca="true" t="shared" si="28" ref="O113:O126">F113*I113/K113</f>
        <v>#DIV/0!</v>
      </c>
      <c r="P113">
        <f t="shared" si="26"/>
        <v>0</v>
      </c>
    </row>
    <row r="114" spans="1:16" ht="12.75">
      <c r="A114" s="3">
        <f>'Profil original'!A84</f>
        <v>0</v>
      </c>
      <c r="B114" s="3">
        <f>'Profil original'!B84</f>
        <v>0</v>
      </c>
      <c r="C114">
        <f t="shared" si="14"/>
        <v>0</v>
      </c>
      <c r="D114">
        <f t="shared" si="18"/>
        <v>0</v>
      </c>
      <c r="E114">
        <f t="shared" si="19"/>
        <v>0</v>
      </c>
      <c r="F114">
        <f t="shared" si="20"/>
        <v>0</v>
      </c>
      <c r="G114">
        <f t="shared" si="15"/>
        <v>0.7071067811865476</v>
      </c>
      <c r="H114">
        <f t="shared" si="21"/>
        <v>0.7071067811865476</v>
      </c>
      <c r="I114">
        <f t="shared" si="22"/>
        <v>1.4142135623730951</v>
      </c>
      <c r="J114">
        <f t="shared" si="16"/>
        <v>1.4142135623730951</v>
      </c>
      <c r="K114">
        <f t="shared" si="17"/>
        <v>0</v>
      </c>
      <c r="L114">
        <f t="shared" si="23"/>
        <v>1.4142135623730951</v>
      </c>
      <c r="M114">
        <f t="shared" si="27"/>
        <v>0</v>
      </c>
      <c r="N114">
        <f t="shared" si="24"/>
        <v>0</v>
      </c>
      <c r="O114" t="e">
        <f t="shared" si="28"/>
        <v>#DIV/0!</v>
      </c>
      <c r="P114">
        <f t="shared" si="26"/>
        <v>0</v>
      </c>
    </row>
    <row r="115" spans="1:16" ht="12.75">
      <c r="A115" s="3">
        <f>'Profil original'!A85</f>
        <v>0</v>
      </c>
      <c r="B115" s="3">
        <f>'Profil original'!B85</f>
        <v>0</v>
      </c>
      <c r="C115">
        <f t="shared" si="14"/>
        <v>0</v>
      </c>
      <c r="D115">
        <f t="shared" si="18"/>
        <v>0</v>
      </c>
      <c r="E115">
        <f t="shared" si="19"/>
        <v>0</v>
      </c>
      <c r="F115">
        <f t="shared" si="20"/>
        <v>0</v>
      </c>
      <c r="G115">
        <f t="shared" si="15"/>
        <v>0.7071067811865476</v>
      </c>
      <c r="H115">
        <f t="shared" si="21"/>
        <v>0.7071067811865476</v>
      </c>
      <c r="I115">
        <f t="shared" si="22"/>
        <v>1.4142135623730951</v>
      </c>
      <c r="J115">
        <f t="shared" si="16"/>
        <v>1.4142135623730951</v>
      </c>
      <c r="K115">
        <f t="shared" si="17"/>
        <v>0</v>
      </c>
      <c r="L115">
        <f t="shared" si="23"/>
        <v>1.4142135623730951</v>
      </c>
      <c r="M115">
        <f t="shared" si="27"/>
        <v>0</v>
      </c>
      <c r="N115">
        <f t="shared" si="24"/>
        <v>0</v>
      </c>
      <c r="O115" t="e">
        <f t="shared" si="28"/>
        <v>#DIV/0!</v>
      </c>
      <c r="P115">
        <f t="shared" si="26"/>
        <v>0</v>
      </c>
    </row>
    <row r="116" spans="1:16" ht="12.75">
      <c r="A116" s="3">
        <f>'Profil original'!A86</f>
        <v>0</v>
      </c>
      <c r="B116" s="3">
        <f>'Profil original'!B86</f>
        <v>0</v>
      </c>
      <c r="C116">
        <f t="shared" si="14"/>
        <v>0</v>
      </c>
      <c r="D116">
        <f t="shared" si="18"/>
        <v>0</v>
      </c>
      <c r="E116">
        <f t="shared" si="19"/>
        <v>0</v>
      </c>
      <c r="F116">
        <f t="shared" si="20"/>
        <v>0</v>
      </c>
      <c r="G116">
        <f t="shared" si="15"/>
        <v>0.7071067811865476</v>
      </c>
      <c r="H116">
        <f t="shared" si="21"/>
        <v>0.7071067811865476</v>
      </c>
      <c r="I116">
        <f t="shared" si="22"/>
        <v>1.4142135623730951</v>
      </c>
      <c r="J116">
        <f t="shared" si="16"/>
        <v>1.4142135623730951</v>
      </c>
      <c r="K116">
        <f t="shared" si="17"/>
        <v>0</v>
      </c>
      <c r="L116">
        <f t="shared" si="23"/>
        <v>1.4142135623730951</v>
      </c>
      <c r="M116">
        <f t="shared" si="27"/>
        <v>0</v>
      </c>
      <c r="N116">
        <f t="shared" si="24"/>
        <v>0</v>
      </c>
      <c r="O116" t="e">
        <f t="shared" si="28"/>
        <v>#DIV/0!</v>
      </c>
      <c r="P116">
        <f t="shared" si="26"/>
        <v>0</v>
      </c>
    </row>
    <row r="117" spans="1:16" ht="12.75">
      <c r="A117" s="3">
        <f>'Profil original'!A87</f>
        <v>0</v>
      </c>
      <c r="B117" s="3">
        <f>'Profil original'!B87</f>
        <v>0</v>
      </c>
      <c r="C117">
        <f t="shared" si="14"/>
        <v>0</v>
      </c>
      <c r="D117">
        <f t="shared" si="18"/>
        <v>0</v>
      </c>
      <c r="E117">
        <f t="shared" si="19"/>
        <v>0</v>
      </c>
      <c r="F117">
        <f t="shared" si="20"/>
        <v>0</v>
      </c>
      <c r="G117">
        <f t="shared" si="15"/>
        <v>0.7071067811865476</v>
      </c>
      <c r="H117">
        <f t="shared" si="21"/>
        <v>0.7071067811865476</v>
      </c>
      <c r="I117">
        <f t="shared" si="22"/>
        <v>1.4142135623730951</v>
      </c>
      <c r="J117">
        <f t="shared" si="16"/>
        <v>1.4142135623730951</v>
      </c>
      <c r="K117">
        <f t="shared" si="17"/>
        <v>0</v>
      </c>
      <c r="L117">
        <f t="shared" si="23"/>
        <v>1.4142135623730951</v>
      </c>
      <c r="M117">
        <f t="shared" si="27"/>
        <v>0</v>
      </c>
      <c r="N117">
        <f t="shared" si="24"/>
        <v>0</v>
      </c>
      <c r="O117" t="e">
        <f t="shared" si="28"/>
        <v>#DIV/0!</v>
      </c>
      <c r="P117">
        <f t="shared" si="26"/>
        <v>0</v>
      </c>
    </row>
    <row r="118" spans="1:16" ht="12.75">
      <c r="A118" s="3">
        <f>'Profil original'!A88</f>
        <v>0</v>
      </c>
      <c r="B118" s="3">
        <f>'Profil original'!B88</f>
        <v>0</v>
      </c>
      <c r="C118">
        <f t="shared" si="14"/>
        <v>0</v>
      </c>
      <c r="D118">
        <f t="shared" si="18"/>
        <v>0</v>
      </c>
      <c r="E118">
        <f t="shared" si="19"/>
        <v>0</v>
      </c>
      <c r="F118">
        <f t="shared" si="20"/>
        <v>0</v>
      </c>
      <c r="G118">
        <f t="shared" si="15"/>
        <v>0.7071067811865476</v>
      </c>
      <c r="H118">
        <f t="shared" si="21"/>
        <v>0.7071067811865476</v>
      </c>
      <c r="I118">
        <f t="shared" si="22"/>
        <v>1.4142135623730951</v>
      </c>
      <c r="J118">
        <f t="shared" si="16"/>
        <v>1.4142135623730951</v>
      </c>
      <c r="K118">
        <f t="shared" si="17"/>
        <v>0</v>
      </c>
      <c r="L118">
        <f t="shared" si="23"/>
        <v>1.4142135623730951</v>
      </c>
      <c r="M118">
        <f t="shared" si="27"/>
        <v>0</v>
      </c>
      <c r="N118">
        <f t="shared" si="24"/>
        <v>0</v>
      </c>
      <c r="O118" t="e">
        <f t="shared" si="28"/>
        <v>#DIV/0!</v>
      </c>
      <c r="P118">
        <f t="shared" si="26"/>
        <v>0</v>
      </c>
    </row>
    <row r="119" spans="1:16" ht="12.75">
      <c r="A119" s="3">
        <f>'Profil original'!A89</f>
        <v>0</v>
      </c>
      <c r="B119" s="3">
        <f>'Profil original'!B89</f>
        <v>0</v>
      </c>
      <c r="C119">
        <f t="shared" si="14"/>
        <v>0</v>
      </c>
      <c r="D119">
        <f t="shared" si="18"/>
        <v>0</v>
      </c>
      <c r="E119">
        <f t="shared" si="19"/>
        <v>0</v>
      </c>
      <c r="F119">
        <f t="shared" si="20"/>
        <v>0</v>
      </c>
      <c r="G119">
        <f t="shared" si="15"/>
        <v>0.7071067811865476</v>
      </c>
      <c r="H119">
        <f t="shared" si="21"/>
        <v>0.7071067811865476</v>
      </c>
      <c r="I119">
        <f t="shared" si="22"/>
        <v>1.4142135623730951</v>
      </c>
      <c r="J119">
        <f t="shared" si="16"/>
        <v>1.4142135623730951</v>
      </c>
      <c r="K119">
        <f t="shared" si="17"/>
        <v>0</v>
      </c>
      <c r="L119">
        <f t="shared" si="23"/>
        <v>1.4142135623730951</v>
      </c>
      <c r="M119">
        <f t="shared" si="27"/>
        <v>0</v>
      </c>
      <c r="N119">
        <f t="shared" si="24"/>
        <v>0</v>
      </c>
      <c r="O119" t="e">
        <f t="shared" si="28"/>
        <v>#DIV/0!</v>
      </c>
      <c r="P119">
        <f t="shared" si="26"/>
        <v>0</v>
      </c>
    </row>
    <row r="120" spans="1:16" ht="12.75">
      <c r="A120" s="3">
        <f>'Profil original'!A90</f>
        <v>0</v>
      </c>
      <c r="B120" s="3">
        <f>'Profil original'!B90</f>
        <v>0</v>
      </c>
      <c r="C120">
        <f t="shared" si="14"/>
        <v>0</v>
      </c>
      <c r="D120">
        <f t="shared" si="18"/>
        <v>0</v>
      </c>
      <c r="E120">
        <f t="shared" si="19"/>
        <v>0</v>
      </c>
      <c r="F120">
        <f t="shared" si="20"/>
        <v>0</v>
      </c>
      <c r="G120">
        <f t="shared" si="15"/>
        <v>0.7071067811865476</v>
      </c>
      <c r="H120">
        <f t="shared" si="21"/>
        <v>0.7071067811865476</v>
      </c>
      <c r="I120">
        <f t="shared" si="22"/>
        <v>1.4142135623730951</v>
      </c>
      <c r="J120">
        <f t="shared" si="16"/>
        <v>1.4142135623730951</v>
      </c>
      <c r="K120">
        <f t="shared" si="17"/>
        <v>0</v>
      </c>
      <c r="L120">
        <f t="shared" si="23"/>
        <v>1.4142135623730951</v>
      </c>
      <c r="M120">
        <f t="shared" si="27"/>
        <v>0</v>
      </c>
      <c r="N120">
        <f t="shared" si="24"/>
        <v>0</v>
      </c>
      <c r="O120" t="e">
        <f t="shared" si="28"/>
        <v>#DIV/0!</v>
      </c>
      <c r="P120">
        <f t="shared" si="26"/>
        <v>0</v>
      </c>
    </row>
    <row r="121" spans="1:16" ht="12.75">
      <c r="A121" s="3">
        <f>'Profil original'!A91</f>
        <v>0</v>
      </c>
      <c r="B121" s="3">
        <f>'Profil original'!B91</f>
        <v>0</v>
      </c>
      <c r="C121">
        <f t="shared" si="14"/>
        <v>0</v>
      </c>
      <c r="D121">
        <f t="shared" si="18"/>
        <v>0</v>
      </c>
      <c r="E121">
        <f t="shared" si="19"/>
        <v>0</v>
      </c>
      <c r="F121">
        <f t="shared" si="20"/>
        <v>0</v>
      </c>
      <c r="G121">
        <f t="shared" si="15"/>
        <v>0.7071067811865476</v>
      </c>
      <c r="H121">
        <f t="shared" si="21"/>
        <v>0.7071067811865476</v>
      </c>
      <c r="I121">
        <f t="shared" si="22"/>
        <v>1.4142135623730951</v>
      </c>
      <c r="J121">
        <f t="shared" si="16"/>
        <v>1.4142135623730951</v>
      </c>
      <c r="K121">
        <f t="shared" si="17"/>
        <v>0</v>
      </c>
      <c r="L121">
        <f t="shared" si="23"/>
        <v>1.4142135623730951</v>
      </c>
      <c r="M121">
        <f t="shared" si="27"/>
        <v>0</v>
      </c>
      <c r="N121">
        <f t="shared" si="24"/>
        <v>0</v>
      </c>
      <c r="O121" t="e">
        <f t="shared" si="28"/>
        <v>#DIV/0!</v>
      </c>
      <c r="P121">
        <f t="shared" si="26"/>
        <v>0</v>
      </c>
    </row>
    <row r="122" spans="1:16" ht="12.75">
      <c r="A122" s="3">
        <f>'Profil original'!A92</f>
        <v>0</v>
      </c>
      <c r="B122" s="3">
        <f>'Profil original'!B92</f>
        <v>0</v>
      </c>
      <c r="C122">
        <f t="shared" si="14"/>
        <v>0</v>
      </c>
      <c r="D122">
        <f t="shared" si="18"/>
        <v>0</v>
      </c>
      <c r="E122">
        <f t="shared" si="19"/>
        <v>0</v>
      </c>
      <c r="F122">
        <f t="shared" si="20"/>
        <v>0</v>
      </c>
      <c r="G122">
        <f t="shared" si="15"/>
        <v>0.7071067811865476</v>
      </c>
      <c r="H122">
        <f t="shared" si="21"/>
        <v>0.7071067811865476</v>
      </c>
      <c r="I122">
        <f t="shared" si="22"/>
        <v>1.4142135623730951</v>
      </c>
      <c r="J122">
        <f t="shared" si="16"/>
        <v>1.4142135623730951</v>
      </c>
      <c r="K122">
        <f t="shared" si="17"/>
        <v>0</v>
      </c>
      <c r="L122">
        <f t="shared" si="23"/>
        <v>1.4142135623730951</v>
      </c>
      <c r="M122">
        <f t="shared" si="27"/>
        <v>0</v>
      </c>
      <c r="N122">
        <f t="shared" si="24"/>
        <v>0</v>
      </c>
      <c r="O122" t="e">
        <f t="shared" si="28"/>
        <v>#DIV/0!</v>
      </c>
      <c r="P122">
        <f t="shared" si="26"/>
        <v>0</v>
      </c>
    </row>
    <row r="123" spans="1:16" ht="12.75">
      <c r="A123" s="3">
        <f>'Profil original'!A93</f>
        <v>0</v>
      </c>
      <c r="B123" s="3">
        <f>'Profil original'!B93</f>
        <v>0</v>
      </c>
      <c r="C123">
        <f t="shared" si="14"/>
        <v>0</v>
      </c>
      <c r="D123">
        <f t="shared" si="18"/>
        <v>0</v>
      </c>
      <c r="E123">
        <f t="shared" si="19"/>
        <v>0</v>
      </c>
      <c r="F123">
        <f t="shared" si="20"/>
        <v>0</v>
      </c>
      <c r="G123">
        <f t="shared" si="15"/>
        <v>0.7071067811865476</v>
      </c>
      <c r="H123">
        <f t="shared" si="21"/>
        <v>0.7071067811865476</v>
      </c>
      <c r="I123">
        <f t="shared" si="22"/>
        <v>1.4142135623730951</v>
      </c>
      <c r="J123">
        <f t="shared" si="16"/>
        <v>1.4142135623730951</v>
      </c>
      <c r="K123">
        <f t="shared" si="17"/>
        <v>0</v>
      </c>
      <c r="L123">
        <f t="shared" si="23"/>
        <v>1.4142135623730951</v>
      </c>
      <c r="M123">
        <f t="shared" si="27"/>
        <v>0</v>
      </c>
      <c r="N123">
        <f t="shared" si="24"/>
        <v>0</v>
      </c>
      <c r="O123" t="e">
        <f t="shared" si="28"/>
        <v>#DIV/0!</v>
      </c>
      <c r="P123">
        <f t="shared" si="26"/>
        <v>0</v>
      </c>
    </row>
    <row r="124" spans="1:16" ht="12.75">
      <c r="A124" s="3">
        <f>'Profil original'!A94</f>
        <v>0</v>
      </c>
      <c r="B124" s="3">
        <f>'Profil original'!B94</f>
        <v>0</v>
      </c>
      <c r="C124">
        <f t="shared" si="14"/>
        <v>0</v>
      </c>
      <c r="D124">
        <f t="shared" si="18"/>
        <v>0</v>
      </c>
      <c r="E124">
        <f t="shared" si="19"/>
        <v>0</v>
      </c>
      <c r="F124">
        <f t="shared" si="20"/>
        <v>0</v>
      </c>
      <c r="G124">
        <f t="shared" si="15"/>
        <v>0.7071067811865476</v>
      </c>
      <c r="H124">
        <f t="shared" si="21"/>
        <v>0.7071067811865476</v>
      </c>
      <c r="I124">
        <f t="shared" si="22"/>
        <v>1.4142135623730951</v>
      </c>
      <c r="J124">
        <f t="shared" si="16"/>
        <v>1.4142135623730951</v>
      </c>
      <c r="K124">
        <f t="shared" si="17"/>
        <v>0</v>
      </c>
      <c r="L124">
        <f t="shared" si="23"/>
        <v>1.4142135623730951</v>
      </c>
      <c r="M124">
        <f t="shared" si="27"/>
        <v>0</v>
      </c>
      <c r="N124">
        <f t="shared" si="24"/>
        <v>0</v>
      </c>
      <c r="O124" t="e">
        <f t="shared" si="28"/>
        <v>#DIV/0!</v>
      </c>
      <c r="P124">
        <f t="shared" si="26"/>
        <v>0</v>
      </c>
    </row>
    <row r="125" spans="1:16" ht="12.75">
      <c r="A125" s="3">
        <f>'Profil original'!A95</f>
        <v>0</v>
      </c>
      <c r="B125" s="3">
        <f>'Profil original'!B95</f>
        <v>0</v>
      </c>
      <c r="C125">
        <f t="shared" si="14"/>
        <v>0</v>
      </c>
      <c r="D125">
        <f t="shared" si="18"/>
        <v>0</v>
      </c>
      <c r="E125">
        <f t="shared" si="19"/>
        <v>0</v>
      </c>
      <c r="F125">
        <f t="shared" si="20"/>
        <v>0</v>
      </c>
      <c r="G125">
        <f t="shared" si="15"/>
        <v>0.7071067811865476</v>
      </c>
      <c r="H125">
        <f t="shared" si="21"/>
        <v>0.7071067811865476</v>
      </c>
      <c r="I125">
        <f t="shared" si="22"/>
        <v>1.4142135623730951</v>
      </c>
      <c r="J125">
        <f t="shared" si="16"/>
        <v>1.4142135623730951</v>
      </c>
      <c r="K125">
        <f t="shared" si="17"/>
        <v>0</v>
      </c>
      <c r="L125">
        <f t="shared" si="23"/>
        <v>1.4142135623730951</v>
      </c>
      <c r="M125">
        <f t="shared" si="27"/>
        <v>0</v>
      </c>
      <c r="N125">
        <f t="shared" si="24"/>
        <v>0</v>
      </c>
      <c r="O125" t="e">
        <f t="shared" si="28"/>
        <v>#DIV/0!</v>
      </c>
      <c r="P125">
        <f t="shared" si="26"/>
        <v>0</v>
      </c>
    </row>
    <row r="126" spans="1:16" ht="12.75">
      <c r="A126" s="3">
        <f>'Profil original'!A96</f>
        <v>0</v>
      </c>
      <c r="B126" s="3">
        <f>'Profil original'!B96</f>
        <v>0</v>
      </c>
      <c r="C126">
        <f t="shared" si="14"/>
        <v>0</v>
      </c>
      <c r="D126">
        <f t="shared" si="18"/>
        <v>0</v>
      </c>
      <c r="E126">
        <f t="shared" si="19"/>
        <v>0</v>
      </c>
      <c r="F126">
        <f t="shared" si="20"/>
        <v>0</v>
      </c>
      <c r="G126">
        <f t="shared" si="15"/>
        <v>0.7071067811865476</v>
      </c>
      <c r="H126">
        <f t="shared" si="21"/>
        <v>0.7071067811865476</v>
      </c>
      <c r="I126">
        <f t="shared" si="22"/>
        <v>1.4142135623730951</v>
      </c>
      <c r="J126">
        <f t="shared" si="16"/>
        <v>1.4142135623730951</v>
      </c>
      <c r="K126">
        <f t="shared" si="17"/>
        <v>0</v>
      </c>
      <c r="L126">
        <f t="shared" si="23"/>
        <v>1.4142135623730951</v>
      </c>
      <c r="M126">
        <f t="shared" si="27"/>
        <v>0</v>
      </c>
      <c r="N126">
        <f t="shared" si="24"/>
        <v>0</v>
      </c>
      <c r="O126" t="e">
        <f t="shared" si="28"/>
        <v>#DIV/0!</v>
      </c>
      <c r="P126">
        <f t="shared" si="26"/>
        <v>0</v>
      </c>
    </row>
    <row r="127" spans="1:16" ht="12.75">
      <c r="A127" s="3">
        <f>'Profil original'!A97</f>
        <v>0</v>
      </c>
      <c r="B127" s="3">
        <f>'Profil original'!B97</f>
        <v>0</v>
      </c>
      <c r="C127">
        <f t="shared" si="14"/>
        <v>0</v>
      </c>
      <c r="D127">
        <f t="shared" si="18"/>
        <v>0</v>
      </c>
      <c r="E127">
        <f t="shared" si="19"/>
        <v>0</v>
      </c>
      <c r="F127">
        <f t="shared" si="20"/>
        <v>0</v>
      </c>
      <c r="G127">
        <f t="shared" si="15"/>
        <v>0.7071067811865476</v>
      </c>
      <c r="H127">
        <f t="shared" si="21"/>
        <v>0.7071067811865476</v>
      </c>
      <c r="I127">
        <f t="shared" si="22"/>
        <v>1.4142135623730951</v>
      </c>
      <c r="J127">
        <f t="shared" si="16"/>
        <v>1.4142135623730951</v>
      </c>
      <c r="K127">
        <f t="shared" si="17"/>
        <v>0</v>
      </c>
      <c r="L127">
        <f t="shared" si="23"/>
        <v>1.4142135623730951</v>
      </c>
      <c r="M127">
        <f t="shared" si="27"/>
        <v>0</v>
      </c>
      <c r="N127">
        <f t="shared" si="24"/>
        <v>0</v>
      </c>
      <c r="P127">
        <f t="shared" si="26"/>
        <v>0</v>
      </c>
    </row>
    <row r="128" spans="1:16" ht="12.75">
      <c r="A128" s="3">
        <f>'Profil original'!A98</f>
        <v>0</v>
      </c>
      <c r="B128" s="3">
        <f>'Profil original'!B98</f>
        <v>0</v>
      </c>
      <c r="C128">
        <f t="shared" si="14"/>
        <v>0</v>
      </c>
      <c r="D128">
        <f t="shared" si="18"/>
        <v>0</v>
      </c>
      <c r="E128">
        <f t="shared" si="19"/>
        <v>0</v>
      </c>
      <c r="F128">
        <f t="shared" si="20"/>
        <v>0</v>
      </c>
      <c r="G128">
        <f t="shared" si="15"/>
        <v>0.7071067811865476</v>
      </c>
      <c r="H128">
        <f t="shared" si="21"/>
        <v>0.7071067811865476</v>
      </c>
      <c r="I128">
        <f t="shared" si="22"/>
        <v>1.4142135623730951</v>
      </c>
      <c r="J128">
        <f t="shared" si="16"/>
        <v>1.4142135623730951</v>
      </c>
      <c r="K128">
        <f t="shared" si="17"/>
        <v>0</v>
      </c>
      <c r="L128">
        <f t="shared" si="23"/>
        <v>1.4142135623730951</v>
      </c>
      <c r="M128">
        <f t="shared" si="27"/>
        <v>0</v>
      </c>
      <c r="N128">
        <f t="shared" si="24"/>
        <v>0</v>
      </c>
      <c r="P128">
        <f t="shared" si="26"/>
        <v>0</v>
      </c>
    </row>
    <row r="129" spans="1:16" ht="12.75">
      <c r="A129" s="3">
        <f>'Profil original'!A99</f>
        <v>0</v>
      </c>
      <c r="B129" s="3">
        <f>'Profil original'!B99</f>
        <v>0</v>
      </c>
      <c r="C129">
        <f t="shared" si="14"/>
        <v>0</v>
      </c>
      <c r="D129">
        <f t="shared" si="18"/>
        <v>0</v>
      </c>
      <c r="E129">
        <f t="shared" si="19"/>
        <v>0</v>
      </c>
      <c r="F129">
        <f t="shared" si="20"/>
        <v>0</v>
      </c>
      <c r="G129">
        <f t="shared" si="15"/>
        <v>0.7071067811865476</v>
      </c>
      <c r="H129">
        <f t="shared" si="21"/>
        <v>0.7071067811865476</v>
      </c>
      <c r="I129">
        <f t="shared" si="22"/>
        <v>1.4142135623730951</v>
      </c>
      <c r="J129">
        <f t="shared" si="16"/>
        <v>1.4142135623730951</v>
      </c>
      <c r="K129">
        <f t="shared" si="17"/>
        <v>0</v>
      </c>
      <c r="L129">
        <f t="shared" si="23"/>
        <v>1.4142135623730951</v>
      </c>
      <c r="M129">
        <f t="shared" si="27"/>
        <v>0</v>
      </c>
      <c r="N129">
        <f t="shared" si="24"/>
        <v>0</v>
      </c>
      <c r="P129">
        <f t="shared" si="26"/>
        <v>0</v>
      </c>
    </row>
    <row r="130" spans="1:16" ht="12.75">
      <c r="A130" s="3">
        <f>'Profil original'!A100</f>
        <v>0</v>
      </c>
      <c r="B130" s="3">
        <f>'Profil original'!B100</f>
        <v>0</v>
      </c>
      <c r="C130">
        <f t="shared" si="14"/>
        <v>0</v>
      </c>
      <c r="D130">
        <f t="shared" si="18"/>
        <v>0</v>
      </c>
      <c r="E130">
        <f t="shared" si="19"/>
        <v>0</v>
      </c>
      <c r="F130">
        <f t="shared" si="20"/>
        <v>0</v>
      </c>
      <c r="G130">
        <f t="shared" si="15"/>
        <v>0.7071067811865476</v>
      </c>
      <c r="H130">
        <f t="shared" si="21"/>
        <v>0.7071067811865476</v>
      </c>
      <c r="I130">
        <f t="shared" si="22"/>
        <v>1.4142135623730951</v>
      </c>
      <c r="J130">
        <f t="shared" si="16"/>
        <v>1.4142135623730951</v>
      </c>
      <c r="K130">
        <f t="shared" si="17"/>
        <v>0</v>
      </c>
      <c r="L130">
        <f t="shared" si="23"/>
        <v>1.4142135623730951</v>
      </c>
      <c r="M130">
        <f t="shared" si="27"/>
        <v>0</v>
      </c>
      <c r="N130">
        <f t="shared" si="24"/>
        <v>0</v>
      </c>
      <c r="P130">
        <f t="shared" si="26"/>
        <v>0</v>
      </c>
    </row>
    <row r="131" spans="1:16" ht="12.75">
      <c r="A131" s="3">
        <f>'Profil original'!A101</f>
        <v>0</v>
      </c>
      <c r="B131" s="3">
        <f>'Profil original'!B101</f>
        <v>0</v>
      </c>
      <c r="C131">
        <f t="shared" si="14"/>
        <v>0</v>
      </c>
      <c r="D131">
        <f t="shared" si="18"/>
        <v>0</v>
      </c>
      <c r="E131">
        <f t="shared" si="19"/>
        <v>0</v>
      </c>
      <c r="F131">
        <f t="shared" si="20"/>
        <v>0</v>
      </c>
      <c r="G131">
        <f t="shared" si="15"/>
        <v>0.7071067811865476</v>
      </c>
      <c r="H131">
        <f t="shared" si="21"/>
        <v>0.7071067811865476</v>
      </c>
      <c r="I131">
        <f t="shared" si="22"/>
        <v>1.4142135623730951</v>
      </c>
      <c r="J131">
        <f t="shared" si="16"/>
        <v>1.4142135623730951</v>
      </c>
      <c r="K131">
        <f t="shared" si="17"/>
        <v>0</v>
      </c>
      <c r="L131">
        <f t="shared" si="23"/>
        <v>1.4142135623730951</v>
      </c>
      <c r="M131">
        <f t="shared" si="27"/>
        <v>0</v>
      </c>
      <c r="N131">
        <f t="shared" si="24"/>
        <v>0</v>
      </c>
      <c r="P131">
        <f t="shared" si="26"/>
        <v>0</v>
      </c>
    </row>
    <row r="132" spans="1:16" ht="12.75">
      <c r="A132" s="3">
        <f>'Profil original'!A102</f>
        <v>0</v>
      </c>
      <c r="B132" s="3">
        <f>'Profil original'!B102</f>
        <v>0</v>
      </c>
      <c r="C132">
        <f t="shared" si="14"/>
        <v>0</v>
      </c>
      <c r="D132">
        <f t="shared" si="18"/>
        <v>0</v>
      </c>
      <c r="E132">
        <f t="shared" si="19"/>
        <v>0</v>
      </c>
      <c r="F132">
        <f t="shared" si="20"/>
        <v>0</v>
      </c>
      <c r="G132">
        <f t="shared" si="15"/>
        <v>0.7071067811865476</v>
      </c>
      <c r="H132">
        <f t="shared" si="21"/>
        <v>0.7071067811865476</v>
      </c>
      <c r="I132">
        <f t="shared" si="22"/>
        <v>1.4142135623730951</v>
      </c>
      <c r="J132">
        <f t="shared" si="16"/>
        <v>1.4142135623730951</v>
      </c>
      <c r="K132">
        <f t="shared" si="17"/>
        <v>0</v>
      </c>
      <c r="L132">
        <f t="shared" si="23"/>
        <v>1.4142135623730951</v>
      </c>
      <c r="M132">
        <f t="shared" si="27"/>
        <v>0</v>
      </c>
      <c r="N132">
        <f t="shared" si="24"/>
        <v>0</v>
      </c>
      <c r="P132">
        <f t="shared" si="26"/>
        <v>0</v>
      </c>
    </row>
    <row r="133" spans="1:16" ht="12.75">
      <c r="A133" s="3">
        <f>'Profil original'!A103</f>
        <v>0</v>
      </c>
      <c r="B133" s="3">
        <f>'Profil original'!B103</f>
        <v>0</v>
      </c>
      <c r="C133">
        <f t="shared" si="14"/>
        <v>0</v>
      </c>
      <c r="D133">
        <f t="shared" si="18"/>
        <v>0</v>
      </c>
      <c r="E133">
        <f t="shared" si="19"/>
        <v>0</v>
      </c>
      <c r="F133">
        <f t="shared" si="20"/>
        <v>0</v>
      </c>
      <c r="G133">
        <f t="shared" si="15"/>
        <v>0.7071067811865476</v>
      </c>
      <c r="H133">
        <f t="shared" si="21"/>
        <v>0.7071067811865476</v>
      </c>
      <c r="I133">
        <f t="shared" si="22"/>
        <v>1.4142135623730951</v>
      </c>
      <c r="J133">
        <f t="shared" si="16"/>
        <v>1.4142135623730951</v>
      </c>
      <c r="K133">
        <f t="shared" si="17"/>
        <v>0</v>
      </c>
      <c r="L133">
        <f t="shared" si="23"/>
        <v>1.4142135623730951</v>
      </c>
      <c r="M133">
        <f t="shared" si="27"/>
        <v>0</v>
      </c>
      <c r="N133">
        <f t="shared" si="24"/>
        <v>0</v>
      </c>
      <c r="P133">
        <f t="shared" si="26"/>
        <v>0</v>
      </c>
    </row>
    <row r="134" spans="1:16" ht="12.75">
      <c r="A134" s="3">
        <f>'Profil original'!A104</f>
        <v>0</v>
      </c>
      <c r="B134" s="3">
        <f>'Profil original'!B104</f>
        <v>0</v>
      </c>
      <c r="C134">
        <f t="shared" si="14"/>
        <v>0</v>
      </c>
      <c r="D134">
        <f t="shared" si="18"/>
        <v>0</v>
      </c>
      <c r="E134">
        <f t="shared" si="19"/>
        <v>0</v>
      </c>
      <c r="F134">
        <f t="shared" si="20"/>
        <v>0</v>
      </c>
      <c r="G134">
        <f t="shared" si="15"/>
        <v>0.7071067811865476</v>
      </c>
      <c r="H134">
        <f t="shared" si="21"/>
        <v>0.7071067811865476</v>
      </c>
      <c r="I134">
        <f t="shared" si="22"/>
        <v>1.4142135623730951</v>
      </c>
      <c r="J134">
        <f t="shared" si="16"/>
        <v>1.4142135623730951</v>
      </c>
      <c r="K134">
        <f t="shared" si="17"/>
        <v>0</v>
      </c>
      <c r="L134">
        <f t="shared" si="23"/>
        <v>1.4142135623730951</v>
      </c>
      <c r="M134">
        <f t="shared" si="27"/>
        <v>0</v>
      </c>
      <c r="N134">
        <f t="shared" si="24"/>
        <v>0</v>
      </c>
      <c r="P134">
        <f t="shared" si="26"/>
        <v>0</v>
      </c>
    </row>
    <row r="135" spans="1:16" ht="12.75">
      <c r="A135" s="3">
        <f>'Profil original'!A105</f>
        <v>0</v>
      </c>
      <c r="B135" s="3">
        <f>'Profil original'!B105</f>
        <v>0</v>
      </c>
      <c r="C135">
        <f t="shared" si="14"/>
        <v>0</v>
      </c>
      <c r="D135">
        <f t="shared" si="18"/>
        <v>0</v>
      </c>
      <c r="E135">
        <f t="shared" si="19"/>
        <v>0</v>
      </c>
      <c r="F135">
        <f t="shared" si="20"/>
        <v>0</v>
      </c>
      <c r="G135">
        <f t="shared" si="15"/>
        <v>0.7071067811865476</v>
      </c>
      <c r="H135">
        <f t="shared" si="21"/>
        <v>0.7071067811865476</v>
      </c>
      <c r="I135">
        <f t="shared" si="22"/>
        <v>1.4142135623730951</v>
      </c>
      <c r="J135">
        <f t="shared" si="16"/>
        <v>1.4142135623730951</v>
      </c>
      <c r="K135">
        <f t="shared" si="17"/>
        <v>0</v>
      </c>
      <c r="L135">
        <f t="shared" si="23"/>
        <v>1.4142135623730951</v>
      </c>
      <c r="M135">
        <f t="shared" si="27"/>
        <v>0</v>
      </c>
      <c r="N135">
        <f t="shared" si="24"/>
        <v>0</v>
      </c>
      <c r="P135">
        <f t="shared" si="26"/>
        <v>0</v>
      </c>
    </row>
    <row r="136" spans="1:16" ht="12.75">
      <c r="A136" s="3">
        <f>'Profil original'!A106</f>
        <v>0</v>
      </c>
      <c r="B136" s="3">
        <f>'Profil original'!B106</f>
        <v>0</v>
      </c>
      <c r="C136">
        <f t="shared" si="14"/>
        <v>0</v>
      </c>
      <c r="D136">
        <f t="shared" si="18"/>
        <v>0</v>
      </c>
      <c r="E136">
        <f t="shared" si="19"/>
        <v>0</v>
      </c>
      <c r="F136">
        <f t="shared" si="20"/>
        <v>0</v>
      </c>
      <c r="G136">
        <f t="shared" si="15"/>
        <v>0.7071067811865476</v>
      </c>
      <c r="H136">
        <f t="shared" si="21"/>
        <v>0.7071067811865476</v>
      </c>
      <c r="I136">
        <f t="shared" si="22"/>
        <v>1.4142135623730951</v>
      </c>
      <c r="J136">
        <f t="shared" si="16"/>
        <v>1.4142135623730951</v>
      </c>
      <c r="K136">
        <f t="shared" si="17"/>
        <v>0</v>
      </c>
      <c r="L136">
        <f t="shared" si="23"/>
        <v>1.4142135623730951</v>
      </c>
      <c r="M136">
        <f t="shared" si="27"/>
        <v>0</v>
      </c>
      <c r="N136">
        <f t="shared" si="24"/>
        <v>0</v>
      </c>
      <c r="P136">
        <f t="shared" si="26"/>
        <v>0</v>
      </c>
    </row>
    <row r="137" spans="1:16" ht="12.75">
      <c r="A137" s="3">
        <f>'Profil original'!A107</f>
        <v>0</v>
      </c>
      <c r="B137" s="3">
        <f>'Profil original'!B107</f>
        <v>0</v>
      </c>
      <c r="C137">
        <f t="shared" si="14"/>
        <v>0</v>
      </c>
      <c r="D137">
        <f t="shared" si="18"/>
        <v>0</v>
      </c>
      <c r="E137">
        <f t="shared" si="19"/>
        <v>0</v>
      </c>
      <c r="F137">
        <f t="shared" si="20"/>
        <v>0</v>
      </c>
      <c r="G137">
        <f t="shared" si="15"/>
        <v>0.7071067811865476</v>
      </c>
      <c r="H137">
        <f t="shared" si="21"/>
        <v>0.7071067811865476</v>
      </c>
      <c r="I137">
        <f t="shared" si="22"/>
        <v>1.4142135623730951</v>
      </c>
      <c r="J137">
        <f t="shared" si="16"/>
        <v>1.4142135623730951</v>
      </c>
      <c r="K137">
        <f t="shared" si="17"/>
        <v>0</v>
      </c>
      <c r="L137">
        <f t="shared" si="23"/>
        <v>1.4142135623730951</v>
      </c>
      <c r="M137">
        <f t="shared" si="27"/>
        <v>0</v>
      </c>
      <c r="N137">
        <f t="shared" si="24"/>
        <v>0</v>
      </c>
      <c r="P137">
        <f t="shared" si="26"/>
        <v>0</v>
      </c>
    </row>
    <row r="138" spans="1:16" ht="12.75">
      <c r="A138" s="3">
        <f>'Profil original'!A108</f>
        <v>0</v>
      </c>
      <c r="B138" s="3">
        <f>'Profil original'!B108</f>
        <v>0</v>
      </c>
      <c r="C138">
        <f t="shared" si="14"/>
        <v>0</v>
      </c>
      <c r="D138">
        <f t="shared" si="18"/>
        <v>0</v>
      </c>
      <c r="E138">
        <f t="shared" si="19"/>
        <v>0</v>
      </c>
      <c r="F138">
        <f t="shared" si="20"/>
        <v>0</v>
      </c>
      <c r="G138">
        <f t="shared" si="15"/>
        <v>0.7071067811865476</v>
      </c>
      <c r="H138">
        <f t="shared" si="21"/>
        <v>0.7071067811865476</v>
      </c>
      <c r="I138">
        <f t="shared" si="22"/>
        <v>1.4142135623730951</v>
      </c>
      <c r="J138">
        <f t="shared" si="16"/>
        <v>1.4142135623730951</v>
      </c>
      <c r="K138">
        <f t="shared" si="17"/>
        <v>0</v>
      </c>
      <c r="L138">
        <f t="shared" si="23"/>
        <v>1.4142135623730951</v>
      </c>
      <c r="M138">
        <f t="shared" si="27"/>
        <v>0</v>
      </c>
      <c r="N138">
        <f t="shared" si="24"/>
        <v>0</v>
      </c>
      <c r="P138">
        <f t="shared" si="26"/>
        <v>0</v>
      </c>
    </row>
    <row r="139" spans="1:16" ht="12.75">
      <c r="A139" s="3">
        <f>'Profil original'!A109</f>
        <v>0</v>
      </c>
      <c r="B139" s="3">
        <f>'Profil original'!B109</f>
        <v>0</v>
      </c>
      <c r="C139">
        <f t="shared" si="14"/>
        <v>0</v>
      </c>
      <c r="D139">
        <f t="shared" si="18"/>
        <v>0</v>
      </c>
      <c r="E139">
        <f t="shared" si="19"/>
        <v>0</v>
      </c>
      <c r="F139">
        <f t="shared" si="20"/>
        <v>0</v>
      </c>
      <c r="G139">
        <f t="shared" si="15"/>
        <v>0.7071067811865476</v>
      </c>
      <c r="H139">
        <f t="shared" si="21"/>
        <v>0.7071067811865476</v>
      </c>
      <c r="I139">
        <f t="shared" si="22"/>
        <v>1.4142135623730951</v>
      </c>
      <c r="J139">
        <f t="shared" si="16"/>
        <v>1.4142135623730951</v>
      </c>
      <c r="K139">
        <f t="shared" si="17"/>
        <v>0</v>
      </c>
      <c r="L139">
        <f t="shared" si="23"/>
        <v>1.4142135623730951</v>
      </c>
      <c r="M139">
        <f t="shared" si="27"/>
        <v>0</v>
      </c>
      <c r="N139">
        <f t="shared" si="24"/>
        <v>0</v>
      </c>
      <c r="P139">
        <f t="shared" si="26"/>
        <v>0</v>
      </c>
    </row>
    <row r="140" spans="1:16" ht="12.75">
      <c r="A140" s="3">
        <f>'Profil original'!A110</f>
        <v>0</v>
      </c>
      <c r="B140" s="3">
        <f>'Profil original'!B110</f>
        <v>0</v>
      </c>
      <c r="C140">
        <f t="shared" si="14"/>
        <v>0</v>
      </c>
      <c r="D140">
        <f t="shared" si="18"/>
        <v>0</v>
      </c>
      <c r="E140">
        <f t="shared" si="19"/>
        <v>0</v>
      </c>
      <c r="F140">
        <f t="shared" si="20"/>
        <v>0</v>
      </c>
      <c r="G140">
        <f t="shared" si="15"/>
        <v>0.7071067811865476</v>
      </c>
      <c r="H140">
        <f t="shared" si="21"/>
        <v>0.7071067811865476</v>
      </c>
      <c r="I140">
        <f t="shared" si="22"/>
        <v>1.4142135623730951</v>
      </c>
      <c r="J140">
        <f t="shared" si="16"/>
        <v>1.4142135623730951</v>
      </c>
      <c r="K140">
        <f t="shared" si="17"/>
        <v>0</v>
      </c>
      <c r="L140">
        <f t="shared" si="23"/>
        <v>1.4142135623730951</v>
      </c>
      <c r="M140">
        <f t="shared" si="27"/>
        <v>0</v>
      </c>
      <c r="N140">
        <f t="shared" si="24"/>
        <v>0</v>
      </c>
      <c r="P140">
        <f t="shared" si="26"/>
        <v>0</v>
      </c>
    </row>
    <row r="141" spans="1:16" ht="12.75">
      <c r="A141" s="3">
        <f>'Profil original'!A111</f>
        <v>0</v>
      </c>
      <c r="B141" s="3">
        <f>'Profil original'!B111</f>
        <v>0</v>
      </c>
      <c r="C141">
        <f t="shared" si="14"/>
        <v>0</v>
      </c>
      <c r="D141">
        <f t="shared" si="18"/>
        <v>0</v>
      </c>
      <c r="E141">
        <f t="shared" si="19"/>
        <v>0</v>
      </c>
      <c r="F141">
        <f t="shared" si="20"/>
        <v>0</v>
      </c>
      <c r="G141">
        <f t="shared" si="15"/>
        <v>0.7071067811865476</v>
      </c>
      <c r="H141">
        <f t="shared" si="21"/>
        <v>0.7071067811865476</v>
      </c>
      <c r="I141">
        <f t="shared" si="22"/>
        <v>1.4142135623730951</v>
      </c>
      <c r="J141">
        <f t="shared" si="16"/>
        <v>1.4142135623730951</v>
      </c>
      <c r="K141">
        <f t="shared" si="17"/>
        <v>0</v>
      </c>
      <c r="L141">
        <f t="shared" si="23"/>
        <v>1.4142135623730951</v>
      </c>
      <c r="M141">
        <f t="shared" si="27"/>
        <v>0</v>
      </c>
      <c r="N141">
        <f t="shared" si="24"/>
        <v>0</v>
      </c>
      <c r="P141">
        <f t="shared" si="26"/>
        <v>0</v>
      </c>
    </row>
    <row r="142" spans="1:16" ht="12.75">
      <c r="A142" s="3">
        <f>'Profil original'!A112</f>
        <v>0</v>
      </c>
      <c r="B142" s="3">
        <f>'Profil original'!B112</f>
        <v>0</v>
      </c>
      <c r="C142">
        <f t="shared" si="14"/>
        <v>0</v>
      </c>
      <c r="D142">
        <f t="shared" si="18"/>
        <v>0</v>
      </c>
      <c r="E142">
        <f t="shared" si="19"/>
        <v>0</v>
      </c>
      <c r="F142">
        <f t="shared" si="20"/>
        <v>0</v>
      </c>
      <c r="G142">
        <f t="shared" si="15"/>
        <v>0.7071067811865476</v>
      </c>
      <c r="H142">
        <f t="shared" si="21"/>
        <v>0.7071067811865476</v>
      </c>
      <c r="I142">
        <f t="shared" si="22"/>
        <v>1.4142135623730951</v>
      </c>
      <c r="J142">
        <f t="shared" si="16"/>
        <v>1.4142135623730951</v>
      </c>
      <c r="K142">
        <f t="shared" si="17"/>
        <v>0</v>
      </c>
      <c r="L142">
        <f t="shared" si="23"/>
        <v>1.4142135623730951</v>
      </c>
      <c r="M142">
        <f t="shared" si="27"/>
        <v>0</v>
      </c>
      <c r="N142">
        <f t="shared" si="24"/>
        <v>0</v>
      </c>
      <c r="P142">
        <f t="shared" si="26"/>
        <v>0</v>
      </c>
    </row>
    <row r="143" spans="1:16" ht="12.75">
      <c r="A143" s="3">
        <f>'Profil original'!A113</f>
        <v>0</v>
      </c>
      <c r="B143" s="3">
        <f>'Profil original'!B113</f>
        <v>0</v>
      </c>
      <c r="C143">
        <f t="shared" si="14"/>
        <v>0</v>
      </c>
      <c r="D143">
        <f t="shared" si="18"/>
        <v>0</v>
      </c>
      <c r="E143">
        <f t="shared" si="19"/>
        <v>0</v>
      </c>
      <c r="F143">
        <f t="shared" si="20"/>
        <v>0</v>
      </c>
      <c r="G143">
        <f t="shared" si="15"/>
        <v>0.7071067811865476</v>
      </c>
      <c r="H143">
        <f t="shared" si="21"/>
        <v>0.7071067811865476</v>
      </c>
      <c r="I143">
        <f t="shared" si="22"/>
        <v>1.4142135623730951</v>
      </c>
      <c r="J143">
        <f t="shared" si="16"/>
        <v>1.4142135623730951</v>
      </c>
      <c r="K143">
        <f t="shared" si="17"/>
        <v>0</v>
      </c>
      <c r="L143">
        <f t="shared" si="23"/>
        <v>1.4142135623730951</v>
      </c>
      <c r="M143">
        <f t="shared" si="27"/>
        <v>0</v>
      </c>
      <c r="N143">
        <f t="shared" si="24"/>
        <v>0</v>
      </c>
      <c r="P143">
        <f t="shared" si="26"/>
        <v>0</v>
      </c>
    </row>
    <row r="144" spans="1:16" ht="12.75">
      <c r="A144" s="3">
        <f>'Profil original'!A114</f>
        <v>0</v>
      </c>
      <c r="B144" s="3">
        <f>'Profil original'!B114</f>
        <v>0</v>
      </c>
      <c r="C144">
        <f t="shared" si="14"/>
        <v>0</v>
      </c>
      <c r="D144">
        <f t="shared" si="18"/>
        <v>0</v>
      </c>
      <c r="E144">
        <f t="shared" si="19"/>
        <v>0</v>
      </c>
      <c r="F144">
        <f t="shared" si="20"/>
        <v>0</v>
      </c>
      <c r="G144">
        <f t="shared" si="15"/>
        <v>0.7071067811865476</v>
      </c>
      <c r="H144">
        <f t="shared" si="21"/>
        <v>0.7071067811865476</v>
      </c>
      <c r="I144">
        <f t="shared" si="22"/>
        <v>1.4142135623730951</v>
      </c>
      <c r="J144">
        <f t="shared" si="16"/>
        <v>1.4142135623730951</v>
      </c>
      <c r="K144">
        <f t="shared" si="17"/>
        <v>0</v>
      </c>
      <c r="L144">
        <f t="shared" si="23"/>
        <v>1.4142135623730951</v>
      </c>
      <c r="M144">
        <f t="shared" si="27"/>
        <v>0</v>
      </c>
      <c r="N144">
        <f t="shared" si="24"/>
        <v>0</v>
      </c>
      <c r="P144">
        <f t="shared" si="26"/>
        <v>0</v>
      </c>
    </row>
    <row r="145" spans="1:16" ht="12.75">
      <c r="A145" s="3">
        <f>'Profil original'!A115</f>
        <v>0</v>
      </c>
      <c r="B145" s="3">
        <f>'Profil original'!B115</f>
        <v>0</v>
      </c>
      <c r="C145">
        <f t="shared" si="14"/>
        <v>0</v>
      </c>
      <c r="D145">
        <f t="shared" si="18"/>
        <v>0</v>
      </c>
      <c r="E145">
        <f t="shared" si="19"/>
        <v>0</v>
      </c>
      <c r="F145">
        <f t="shared" si="20"/>
        <v>0</v>
      </c>
      <c r="G145">
        <f t="shared" si="15"/>
        <v>0.7071067811865476</v>
      </c>
      <c r="H145">
        <f t="shared" si="21"/>
        <v>0.7071067811865476</v>
      </c>
      <c r="I145">
        <f t="shared" si="22"/>
        <v>1.4142135623730951</v>
      </c>
      <c r="J145">
        <f t="shared" si="16"/>
        <v>1.4142135623730951</v>
      </c>
      <c r="K145">
        <f t="shared" si="17"/>
        <v>0</v>
      </c>
      <c r="L145">
        <f t="shared" si="23"/>
        <v>1.4142135623730951</v>
      </c>
      <c r="M145">
        <f t="shared" si="27"/>
        <v>0</v>
      </c>
      <c r="N145">
        <f t="shared" si="24"/>
        <v>0</v>
      </c>
      <c r="P145">
        <f t="shared" si="26"/>
        <v>0</v>
      </c>
    </row>
    <row r="146" spans="1:16" ht="12.75">
      <c r="A146" s="3">
        <f>'Profil original'!A116</f>
        <v>0</v>
      </c>
      <c r="B146" s="3">
        <f>'Profil original'!B116</f>
        <v>0</v>
      </c>
      <c r="C146">
        <f t="shared" si="14"/>
        <v>0</v>
      </c>
      <c r="D146">
        <f t="shared" si="18"/>
        <v>0</v>
      </c>
      <c r="E146">
        <f t="shared" si="19"/>
        <v>0</v>
      </c>
      <c r="F146">
        <f t="shared" si="20"/>
        <v>0</v>
      </c>
      <c r="G146">
        <f t="shared" si="15"/>
        <v>0.7071067811865476</v>
      </c>
      <c r="H146">
        <f t="shared" si="21"/>
        <v>0.7071067811865476</v>
      </c>
      <c r="I146">
        <f t="shared" si="22"/>
        <v>1.4142135623730951</v>
      </c>
      <c r="J146">
        <f t="shared" si="16"/>
        <v>1.4142135623730951</v>
      </c>
      <c r="K146">
        <f t="shared" si="17"/>
        <v>0</v>
      </c>
      <c r="L146">
        <f t="shared" si="23"/>
        <v>1.4142135623730951</v>
      </c>
      <c r="M146">
        <f t="shared" si="27"/>
        <v>0</v>
      </c>
      <c r="N146">
        <f t="shared" si="24"/>
        <v>0</v>
      </c>
      <c r="P146">
        <f t="shared" si="26"/>
        <v>0</v>
      </c>
    </row>
    <row r="147" spans="1:16" ht="12.75">
      <c r="A147" s="3">
        <f>'Profil original'!A117</f>
        <v>0</v>
      </c>
      <c r="B147" s="3">
        <f>'Profil original'!B117</f>
        <v>0</v>
      </c>
      <c r="C147">
        <f t="shared" si="14"/>
        <v>0</v>
      </c>
      <c r="D147">
        <f t="shared" si="18"/>
        <v>0</v>
      </c>
      <c r="E147">
        <f t="shared" si="19"/>
        <v>0</v>
      </c>
      <c r="F147">
        <f t="shared" si="20"/>
        <v>0</v>
      </c>
      <c r="G147">
        <f t="shared" si="15"/>
        <v>0.7071067811865476</v>
      </c>
      <c r="H147">
        <f t="shared" si="21"/>
        <v>0.7071067811865476</v>
      </c>
      <c r="I147">
        <f t="shared" si="22"/>
        <v>1.4142135623730951</v>
      </c>
      <c r="J147">
        <f t="shared" si="16"/>
        <v>1.4142135623730951</v>
      </c>
      <c r="K147">
        <f t="shared" si="17"/>
        <v>0</v>
      </c>
      <c r="L147">
        <f t="shared" si="23"/>
        <v>1.4142135623730951</v>
      </c>
      <c r="M147">
        <f t="shared" si="27"/>
        <v>0</v>
      </c>
      <c r="N147">
        <f t="shared" si="24"/>
        <v>0</v>
      </c>
      <c r="P147">
        <f t="shared" si="26"/>
        <v>0</v>
      </c>
    </row>
    <row r="148" spans="1:16" ht="12.75">
      <c r="A148" s="3">
        <f>'Profil original'!A118</f>
        <v>0</v>
      </c>
      <c r="B148" s="3">
        <f>'Profil original'!B118</f>
        <v>0</v>
      </c>
      <c r="C148">
        <f t="shared" si="14"/>
        <v>0</v>
      </c>
      <c r="D148">
        <f t="shared" si="18"/>
        <v>0</v>
      </c>
      <c r="E148">
        <f t="shared" si="19"/>
        <v>0</v>
      </c>
      <c r="F148">
        <f t="shared" si="20"/>
        <v>0</v>
      </c>
      <c r="G148">
        <f t="shared" si="15"/>
        <v>0.7071067811865476</v>
      </c>
      <c r="H148">
        <f t="shared" si="21"/>
        <v>0.7071067811865476</v>
      </c>
      <c r="I148">
        <f t="shared" si="22"/>
        <v>1.4142135623730951</v>
      </c>
      <c r="J148">
        <f t="shared" si="16"/>
        <v>1.4142135623730951</v>
      </c>
      <c r="K148">
        <f t="shared" si="17"/>
        <v>0</v>
      </c>
      <c r="L148">
        <f t="shared" si="23"/>
        <v>1.4142135623730951</v>
      </c>
      <c r="M148">
        <f t="shared" si="27"/>
        <v>0</v>
      </c>
      <c r="N148">
        <f t="shared" si="24"/>
        <v>0</v>
      </c>
      <c r="P148">
        <f t="shared" si="26"/>
        <v>0</v>
      </c>
    </row>
    <row r="149" spans="1:16" ht="12.75">
      <c r="A149" s="3">
        <f>'Profil original'!A119</f>
        <v>0</v>
      </c>
      <c r="B149" s="3">
        <f>'Profil original'!B119</f>
        <v>0</v>
      </c>
      <c r="C149">
        <f t="shared" si="14"/>
        <v>0</v>
      </c>
      <c r="D149">
        <f t="shared" si="18"/>
        <v>0</v>
      </c>
      <c r="E149">
        <f t="shared" si="19"/>
        <v>0</v>
      </c>
      <c r="F149">
        <f t="shared" si="20"/>
        <v>0</v>
      </c>
      <c r="G149">
        <f t="shared" si="15"/>
        <v>0.7071067811865476</v>
      </c>
      <c r="H149">
        <f t="shared" si="21"/>
        <v>0.7071067811865476</v>
      </c>
      <c r="I149">
        <f t="shared" si="22"/>
        <v>1.4142135623730951</v>
      </c>
      <c r="J149">
        <f t="shared" si="16"/>
        <v>1.4142135623730951</v>
      </c>
      <c r="K149">
        <f t="shared" si="17"/>
        <v>0</v>
      </c>
      <c r="L149">
        <f t="shared" si="23"/>
        <v>1.4142135623730951</v>
      </c>
      <c r="M149">
        <f t="shared" si="27"/>
        <v>0</v>
      </c>
      <c r="N149">
        <f t="shared" si="24"/>
        <v>0</v>
      </c>
      <c r="P149">
        <f t="shared" si="26"/>
        <v>0</v>
      </c>
    </row>
    <row r="150" spans="1:16" ht="12.75">
      <c r="A150" s="3">
        <f>'Profil original'!A120</f>
        <v>0</v>
      </c>
      <c r="B150" s="3">
        <f>'Profil original'!B120</f>
        <v>0</v>
      </c>
      <c r="C150">
        <f t="shared" si="14"/>
        <v>0</v>
      </c>
      <c r="D150">
        <f t="shared" si="18"/>
        <v>0</v>
      </c>
      <c r="E150">
        <f t="shared" si="19"/>
        <v>0</v>
      </c>
      <c r="F150">
        <f t="shared" si="20"/>
        <v>0</v>
      </c>
      <c r="G150">
        <f t="shared" si="15"/>
        <v>0.7071067811865476</v>
      </c>
      <c r="H150">
        <f t="shared" si="21"/>
        <v>0.7071067811865476</v>
      </c>
      <c r="I150">
        <f t="shared" si="22"/>
        <v>1.4142135623730951</v>
      </c>
      <c r="J150">
        <f t="shared" si="16"/>
        <v>1.4142135623730951</v>
      </c>
      <c r="K150">
        <f t="shared" si="17"/>
        <v>0</v>
      </c>
      <c r="L150">
        <f t="shared" si="23"/>
        <v>1.4142135623730951</v>
      </c>
      <c r="M150">
        <f t="shared" si="27"/>
        <v>0</v>
      </c>
      <c r="N150">
        <f t="shared" si="24"/>
        <v>0</v>
      </c>
      <c r="P150">
        <f t="shared" si="26"/>
        <v>0</v>
      </c>
    </row>
    <row r="151" spans="1:16" ht="12.75">
      <c r="A151" s="3">
        <f>'Profil original'!A121</f>
        <v>0</v>
      </c>
      <c r="B151" s="3">
        <f>'Profil original'!B121</f>
        <v>0</v>
      </c>
      <c r="C151">
        <f t="shared" si="14"/>
        <v>0</v>
      </c>
      <c r="D151">
        <f t="shared" si="18"/>
        <v>0</v>
      </c>
      <c r="E151">
        <f t="shared" si="19"/>
        <v>0</v>
      </c>
      <c r="F151">
        <f t="shared" si="20"/>
        <v>0</v>
      </c>
      <c r="G151">
        <f t="shared" si="15"/>
        <v>0.7071067811865476</v>
      </c>
      <c r="H151">
        <f t="shared" si="21"/>
        <v>0.7071067811865476</v>
      </c>
      <c r="I151">
        <f t="shared" si="22"/>
        <v>1.4142135623730951</v>
      </c>
      <c r="J151">
        <f t="shared" si="16"/>
        <v>1.4142135623730951</v>
      </c>
      <c r="K151">
        <f t="shared" si="17"/>
        <v>0</v>
      </c>
      <c r="L151">
        <f t="shared" si="23"/>
        <v>1.4142135623730951</v>
      </c>
      <c r="M151">
        <f t="shared" si="27"/>
        <v>0</v>
      </c>
      <c r="N151">
        <f t="shared" si="24"/>
        <v>0</v>
      </c>
      <c r="P151">
        <f t="shared" si="26"/>
        <v>0</v>
      </c>
    </row>
    <row r="152" spans="1:16" ht="12.75">
      <c r="A152" s="3">
        <f>'Profil original'!A122</f>
        <v>0</v>
      </c>
      <c r="B152" s="3">
        <f>'Profil original'!B122</f>
        <v>0</v>
      </c>
      <c r="C152">
        <f t="shared" si="14"/>
        <v>0</v>
      </c>
      <c r="D152">
        <f t="shared" si="18"/>
        <v>0</v>
      </c>
      <c r="E152">
        <f t="shared" si="19"/>
        <v>0</v>
      </c>
      <c r="F152">
        <f t="shared" si="20"/>
        <v>0</v>
      </c>
      <c r="G152">
        <f t="shared" si="15"/>
        <v>0.7071067811865476</v>
      </c>
      <c r="H152">
        <f t="shared" si="21"/>
        <v>0.7071067811865476</v>
      </c>
      <c r="I152">
        <f t="shared" si="22"/>
        <v>1.4142135623730951</v>
      </c>
      <c r="J152">
        <f t="shared" si="16"/>
        <v>1.4142135623730951</v>
      </c>
      <c r="K152">
        <f t="shared" si="17"/>
        <v>0</v>
      </c>
      <c r="L152">
        <f t="shared" si="23"/>
        <v>1.4142135623730951</v>
      </c>
      <c r="M152">
        <f t="shared" si="27"/>
        <v>0</v>
      </c>
      <c r="N152">
        <f t="shared" si="24"/>
        <v>0</v>
      </c>
      <c r="P152">
        <f t="shared" si="26"/>
        <v>0</v>
      </c>
    </row>
    <row r="153" spans="1:16" ht="12.75">
      <c r="A153" s="3">
        <f>'Profil original'!A123</f>
        <v>0</v>
      </c>
      <c r="B153" s="3">
        <f>'Profil original'!B123</f>
        <v>0</v>
      </c>
      <c r="C153">
        <f t="shared" si="14"/>
        <v>0</v>
      </c>
      <c r="D153">
        <f t="shared" si="18"/>
        <v>0</v>
      </c>
      <c r="E153">
        <f t="shared" si="19"/>
        <v>0</v>
      </c>
      <c r="F153">
        <f t="shared" si="20"/>
        <v>0</v>
      </c>
      <c r="G153">
        <f t="shared" si="15"/>
        <v>0.7071067811865476</v>
      </c>
      <c r="H153">
        <f t="shared" si="21"/>
        <v>0.7071067811865476</v>
      </c>
      <c r="I153">
        <f t="shared" si="22"/>
        <v>1.4142135623730951</v>
      </c>
      <c r="J153">
        <f t="shared" si="16"/>
        <v>1.4142135623730951</v>
      </c>
      <c r="K153">
        <f t="shared" si="17"/>
        <v>0</v>
      </c>
      <c r="L153">
        <f t="shared" si="23"/>
        <v>1.4142135623730951</v>
      </c>
      <c r="M153">
        <f t="shared" si="27"/>
        <v>0</v>
      </c>
      <c r="N153">
        <f t="shared" si="24"/>
        <v>0</v>
      </c>
      <c r="P153">
        <f t="shared" si="26"/>
        <v>0</v>
      </c>
    </row>
    <row r="154" spans="1:16" ht="12.75">
      <c r="A154" s="3">
        <f>'Profil original'!A124</f>
        <v>0</v>
      </c>
      <c r="B154" s="3">
        <f>'Profil original'!B124</f>
        <v>0</v>
      </c>
      <c r="C154">
        <f t="shared" si="14"/>
        <v>0</v>
      </c>
      <c r="D154">
        <f t="shared" si="18"/>
        <v>0</v>
      </c>
      <c r="E154">
        <f t="shared" si="19"/>
        <v>0</v>
      </c>
      <c r="F154">
        <f t="shared" si="20"/>
        <v>0</v>
      </c>
      <c r="G154">
        <f t="shared" si="15"/>
        <v>0.7071067811865476</v>
      </c>
      <c r="H154">
        <f t="shared" si="21"/>
        <v>0.7071067811865476</v>
      </c>
      <c r="I154">
        <f t="shared" si="22"/>
        <v>1.4142135623730951</v>
      </c>
      <c r="J154">
        <f t="shared" si="16"/>
        <v>1.4142135623730951</v>
      </c>
      <c r="K154">
        <f t="shared" si="17"/>
        <v>0</v>
      </c>
      <c r="L154">
        <f t="shared" si="23"/>
        <v>1.4142135623730951</v>
      </c>
      <c r="M154">
        <f t="shared" si="27"/>
        <v>0</v>
      </c>
      <c r="N154">
        <f t="shared" si="24"/>
        <v>0</v>
      </c>
      <c r="P154">
        <f t="shared" si="26"/>
        <v>0</v>
      </c>
    </row>
    <row r="155" spans="1:16" ht="12.75">
      <c r="A155" s="3">
        <f>'Profil original'!A125</f>
        <v>0</v>
      </c>
      <c r="B155" s="3">
        <f>'Profil original'!B125</f>
        <v>0</v>
      </c>
      <c r="C155">
        <f t="shared" si="14"/>
        <v>0</v>
      </c>
      <c r="D155">
        <f t="shared" si="18"/>
        <v>0</v>
      </c>
      <c r="E155">
        <f t="shared" si="19"/>
        <v>0</v>
      </c>
      <c r="F155">
        <f t="shared" si="20"/>
        <v>0</v>
      </c>
      <c r="G155">
        <f t="shared" si="15"/>
        <v>0.7071067811865476</v>
      </c>
      <c r="H155">
        <f t="shared" si="21"/>
        <v>0.7071067811865476</v>
      </c>
      <c r="I155">
        <f t="shared" si="22"/>
        <v>1.4142135623730951</v>
      </c>
      <c r="J155">
        <f t="shared" si="16"/>
        <v>1.4142135623730951</v>
      </c>
      <c r="K155">
        <f t="shared" si="17"/>
        <v>0</v>
      </c>
      <c r="L155">
        <f t="shared" si="23"/>
        <v>1.4142135623730951</v>
      </c>
      <c r="M155">
        <f t="shared" si="27"/>
        <v>0</v>
      </c>
      <c r="N155">
        <f t="shared" si="24"/>
        <v>0</v>
      </c>
      <c r="P155">
        <f t="shared" si="26"/>
        <v>0</v>
      </c>
    </row>
    <row r="156" spans="1:16" ht="12.75">
      <c r="A156" s="3">
        <f>'Profil original'!A126</f>
        <v>0</v>
      </c>
      <c r="B156" s="3">
        <f>'Profil original'!B126</f>
        <v>0</v>
      </c>
      <c r="C156">
        <f t="shared" si="14"/>
        <v>0</v>
      </c>
      <c r="D156">
        <f t="shared" si="18"/>
        <v>0</v>
      </c>
      <c r="E156">
        <f t="shared" si="19"/>
        <v>0</v>
      </c>
      <c r="F156">
        <f t="shared" si="20"/>
        <v>0</v>
      </c>
      <c r="G156">
        <f t="shared" si="15"/>
        <v>0.7071067811865476</v>
      </c>
      <c r="H156">
        <f t="shared" si="21"/>
        <v>0.7071067811865476</v>
      </c>
      <c r="I156">
        <f t="shared" si="22"/>
        <v>1.4142135623730951</v>
      </c>
      <c r="J156">
        <f t="shared" si="16"/>
        <v>1.4142135623730951</v>
      </c>
      <c r="K156">
        <f t="shared" si="17"/>
        <v>0</v>
      </c>
      <c r="L156">
        <f t="shared" si="23"/>
        <v>1.4142135623730951</v>
      </c>
      <c r="M156">
        <f t="shared" si="27"/>
        <v>0</v>
      </c>
      <c r="N156">
        <f t="shared" si="24"/>
        <v>0</v>
      </c>
      <c r="P156">
        <f t="shared" si="26"/>
        <v>0</v>
      </c>
    </row>
    <row r="157" spans="1:16" ht="12.75">
      <c r="A157" s="3">
        <f>'Profil original'!A127</f>
        <v>0</v>
      </c>
      <c r="B157" s="3">
        <f>'Profil original'!B127</f>
        <v>0</v>
      </c>
      <c r="C157">
        <f t="shared" si="14"/>
        <v>0</v>
      </c>
      <c r="D157">
        <f t="shared" si="18"/>
        <v>0</v>
      </c>
      <c r="E157">
        <f t="shared" si="19"/>
        <v>0</v>
      </c>
      <c r="F157">
        <f t="shared" si="20"/>
        <v>0</v>
      </c>
      <c r="G157">
        <f t="shared" si="15"/>
        <v>0.7071067811865476</v>
      </c>
      <c r="H157">
        <f t="shared" si="21"/>
        <v>0.7071067811865476</v>
      </c>
      <c r="I157">
        <f t="shared" si="22"/>
        <v>1.4142135623730951</v>
      </c>
      <c r="J157">
        <f t="shared" si="16"/>
        <v>1.4142135623730951</v>
      </c>
      <c r="K157">
        <f t="shared" si="17"/>
        <v>0</v>
      </c>
      <c r="L157">
        <f t="shared" si="23"/>
        <v>1.4142135623730951</v>
      </c>
      <c r="M157">
        <f t="shared" si="27"/>
        <v>0</v>
      </c>
      <c r="N157">
        <f t="shared" si="24"/>
        <v>0</v>
      </c>
      <c r="P157">
        <f t="shared" si="26"/>
        <v>0</v>
      </c>
    </row>
    <row r="158" spans="1:16" ht="12.75">
      <c r="A158" s="3">
        <f>'Profil original'!A128</f>
        <v>0</v>
      </c>
      <c r="B158" s="3">
        <f>'Profil original'!B128</f>
        <v>0</v>
      </c>
      <c r="C158">
        <f t="shared" si="14"/>
        <v>0</v>
      </c>
      <c r="D158">
        <f t="shared" si="18"/>
        <v>0</v>
      </c>
      <c r="E158">
        <f t="shared" si="19"/>
        <v>0</v>
      </c>
      <c r="F158">
        <f t="shared" si="20"/>
        <v>0</v>
      </c>
      <c r="G158">
        <f t="shared" si="15"/>
        <v>0.7071067811865476</v>
      </c>
      <c r="H158">
        <f t="shared" si="21"/>
        <v>0.7071067811865476</v>
      </c>
      <c r="I158">
        <f t="shared" si="22"/>
        <v>1.4142135623730951</v>
      </c>
      <c r="J158">
        <f t="shared" si="16"/>
        <v>1.4142135623730951</v>
      </c>
      <c r="K158">
        <f t="shared" si="17"/>
        <v>0</v>
      </c>
      <c r="L158">
        <f t="shared" si="23"/>
        <v>1.4142135623730951</v>
      </c>
      <c r="M158">
        <f t="shared" si="27"/>
        <v>0</v>
      </c>
      <c r="N158">
        <f t="shared" si="24"/>
        <v>0</v>
      </c>
      <c r="P158">
        <f t="shared" si="26"/>
        <v>0</v>
      </c>
    </row>
    <row r="159" spans="1:16" ht="12.75">
      <c r="A159" s="3">
        <f>'Profil original'!A129</f>
        <v>0</v>
      </c>
      <c r="B159" s="3">
        <f>'Profil original'!B129</f>
        <v>0</v>
      </c>
      <c r="C159">
        <f t="shared" si="14"/>
        <v>0</v>
      </c>
      <c r="D159">
        <f t="shared" si="18"/>
        <v>0</v>
      </c>
      <c r="E159">
        <f t="shared" si="19"/>
        <v>0</v>
      </c>
      <c r="F159">
        <f t="shared" si="20"/>
        <v>0</v>
      </c>
      <c r="G159">
        <f t="shared" si="15"/>
        <v>0.7071067811865476</v>
      </c>
      <c r="H159">
        <f t="shared" si="21"/>
        <v>0.7071067811865476</v>
      </c>
      <c r="I159">
        <f t="shared" si="22"/>
        <v>1.4142135623730951</v>
      </c>
      <c r="J159">
        <f t="shared" si="16"/>
        <v>1.4142135623730951</v>
      </c>
      <c r="K159">
        <f t="shared" si="17"/>
        <v>0</v>
      </c>
      <c r="L159">
        <f t="shared" si="23"/>
        <v>1.4142135623730951</v>
      </c>
      <c r="M159">
        <f t="shared" si="27"/>
        <v>0</v>
      </c>
      <c r="N159">
        <f t="shared" si="24"/>
        <v>0</v>
      </c>
      <c r="P159">
        <f t="shared" si="26"/>
        <v>0</v>
      </c>
    </row>
    <row r="160" spans="1:16" ht="12.75">
      <c r="A160" s="3">
        <f>'Profil original'!A130</f>
        <v>0</v>
      </c>
      <c r="B160" s="3">
        <f>'Profil original'!B130</f>
        <v>0</v>
      </c>
      <c r="C160">
        <f aca="true" t="shared" si="29" ref="C160:C223">A160*$B$20</f>
        <v>0</v>
      </c>
      <c r="D160">
        <f t="shared" si="18"/>
        <v>0</v>
      </c>
      <c r="E160">
        <f t="shared" si="19"/>
        <v>0</v>
      </c>
      <c r="F160">
        <f t="shared" si="20"/>
        <v>0</v>
      </c>
      <c r="G160">
        <f aca="true" t="shared" si="30" ref="G160:G223">$B$22*(1-A160)</f>
        <v>0.7071067811865476</v>
      </c>
      <c r="H160">
        <f t="shared" si="21"/>
        <v>0.7071067811865476</v>
      </c>
      <c r="I160">
        <f t="shared" si="22"/>
        <v>1.4142135623730951</v>
      </c>
      <c r="J160">
        <f aca="true" t="shared" si="31" ref="J160:J223">$B$26+H160</f>
        <v>1.4142135623730951</v>
      </c>
      <c r="K160">
        <f aca="true" t="shared" si="32" ref="K160:K223">($B$27-H160)</f>
        <v>0</v>
      </c>
      <c r="L160">
        <f t="shared" si="23"/>
        <v>1.4142135623730951</v>
      </c>
      <c r="M160">
        <f t="shared" si="27"/>
        <v>0</v>
      </c>
      <c r="N160">
        <f t="shared" si="24"/>
        <v>0</v>
      </c>
      <c r="P160">
        <f t="shared" si="26"/>
        <v>0</v>
      </c>
    </row>
    <row r="161" spans="1:16" ht="12.75">
      <c r="A161" s="3">
        <f>'Profil original'!A131</f>
        <v>0</v>
      </c>
      <c r="B161" s="3">
        <f>'Profil original'!B131</f>
        <v>0</v>
      </c>
      <c r="C161">
        <f t="shared" si="29"/>
        <v>0</v>
      </c>
      <c r="D161">
        <f aca="true" t="shared" si="33" ref="D161:D224">IF(I161=0,0,((B161)*J161/I161*$B$5)+M161)</f>
        <v>0</v>
      </c>
      <c r="E161">
        <f aca="true" t="shared" si="34" ref="E161:E224">C161</f>
        <v>0</v>
      </c>
      <c r="F161">
        <f aca="true" t="shared" si="35" ref="F161:F224">IF(I161=0,0,-((B161)*K161/I161*$B$5)-M161)</f>
        <v>0</v>
      </c>
      <c r="G161">
        <f t="shared" si="30"/>
        <v>0.7071067811865476</v>
      </c>
      <c r="H161">
        <f aca="true" t="shared" si="36" ref="H161:H224">$B$24*(1-A161)*$B$20/$B$23</f>
        <v>0.7071067811865476</v>
      </c>
      <c r="I161">
        <f aca="true" t="shared" si="37" ref="I161:I181">G161+H161</f>
        <v>1.4142135623730951</v>
      </c>
      <c r="J161">
        <f t="shared" si="31"/>
        <v>1.4142135623730951</v>
      </c>
      <c r="K161">
        <f t="shared" si="32"/>
        <v>0</v>
      </c>
      <c r="L161">
        <f aca="true" t="shared" si="38" ref="L161:L181">(K161+J161)</f>
        <v>1.4142135623730951</v>
      </c>
      <c r="M161">
        <f t="shared" si="27"/>
        <v>0</v>
      </c>
      <c r="N161">
        <f aca="true" t="shared" si="39" ref="N161:N224">($B$27+G161)/($B$27+$B$26)*(D161+F161)-F161</f>
        <v>0</v>
      </c>
      <c r="P161">
        <f aca="true" t="shared" si="40" ref="P161:P224">(H161+G161)/(H161+$B$26)*D161</f>
        <v>0</v>
      </c>
    </row>
    <row r="162" spans="1:16" ht="12.75">
      <c r="A162" s="3">
        <f>'Profil original'!A132</f>
        <v>0</v>
      </c>
      <c r="B162" s="3">
        <f>'Profil original'!B132</f>
        <v>0</v>
      </c>
      <c r="C162">
        <f t="shared" si="29"/>
        <v>0</v>
      </c>
      <c r="D162">
        <f t="shared" si="33"/>
        <v>0</v>
      </c>
      <c r="E162">
        <f t="shared" si="34"/>
        <v>0</v>
      </c>
      <c r="F162">
        <f t="shared" si="35"/>
        <v>0</v>
      </c>
      <c r="G162">
        <f t="shared" si="30"/>
        <v>0.7071067811865476</v>
      </c>
      <c r="H162">
        <f t="shared" si="36"/>
        <v>0.7071067811865476</v>
      </c>
      <c r="I162">
        <f t="shared" si="37"/>
        <v>1.4142135623730951</v>
      </c>
      <c r="J162">
        <f t="shared" si="31"/>
        <v>1.4142135623730951</v>
      </c>
      <c r="K162">
        <f t="shared" si="32"/>
        <v>0</v>
      </c>
      <c r="L162">
        <f t="shared" si="38"/>
        <v>1.4142135623730951</v>
      </c>
      <c r="M162">
        <f aca="true" t="shared" si="41" ref="M162:M225">IF(A161&gt;A162,A162*$B$6*0.01,A162*$B$6*-0.01)</f>
        <v>0</v>
      </c>
      <c r="N162">
        <f t="shared" si="39"/>
        <v>0</v>
      </c>
      <c r="P162">
        <f t="shared" si="40"/>
        <v>0</v>
      </c>
    </row>
    <row r="163" spans="1:16" ht="12.75">
      <c r="A163" s="3">
        <f>'Profil original'!A133</f>
        <v>0</v>
      </c>
      <c r="B163" s="3">
        <f>'Profil original'!B133</f>
        <v>0</v>
      </c>
      <c r="C163">
        <f t="shared" si="29"/>
        <v>0</v>
      </c>
      <c r="D163">
        <f t="shared" si="33"/>
        <v>0</v>
      </c>
      <c r="E163">
        <f t="shared" si="34"/>
        <v>0</v>
      </c>
      <c r="F163">
        <f t="shared" si="35"/>
        <v>0</v>
      </c>
      <c r="G163">
        <f t="shared" si="30"/>
        <v>0.7071067811865476</v>
      </c>
      <c r="H163">
        <f t="shared" si="36"/>
        <v>0.7071067811865476</v>
      </c>
      <c r="I163">
        <f t="shared" si="37"/>
        <v>1.4142135623730951</v>
      </c>
      <c r="J163">
        <f t="shared" si="31"/>
        <v>1.4142135623730951</v>
      </c>
      <c r="K163">
        <f t="shared" si="32"/>
        <v>0</v>
      </c>
      <c r="L163">
        <f t="shared" si="38"/>
        <v>1.4142135623730951</v>
      </c>
      <c r="M163">
        <f t="shared" si="41"/>
        <v>0</v>
      </c>
      <c r="N163">
        <f t="shared" si="39"/>
        <v>0</v>
      </c>
      <c r="P163">
        <f t="shared" si="40"/>
        <v>0</v>
      </c>
    </row>
    <row r="164" spans="1:16" ht="12.75">
      <c r="A164" s="3">
        <f>'Profil original'!A134</f>
        <v>0</v>
      </c>
      <c r="B164" s="3">
        <f>'Profil original'!B134</f>
        <v>0</v>
      </c>
      <c r="C164">
        <f t="shared" si="29"/>
        <v>0</v>
      </c>
      <c r="D164">
        <f t="shared" si="33"/>
        <v>0</v>
      </c>
      <c r="E164">
        <f t="shared" si="34"/>
        <v>0</v>
      </c>
      <c r="F164">
        <f t="shared" si="35"/>
        <v>0</v>
      </c>
      <c r="G164">
        <f t="shared" si="30"/>
        <v>0.7071067811865476</v>
      </c>
      <c r="H164">
        <f t="shared" si="36"/>
        <v>0.7071067811865476</v>
      </c>
      <c r="I164">
        <f t="shared" si="37"/>
        <v>1.4142135623730951</v>
      </c>
      <c r="J164">
        <f t="shared" si="31"/>
        <v>1.4142135623730951</v>
      </c>
      <c r="K164">
        <f t="shared" si="32"/>
        <v>0</v>
      </c>
      <c r="L164">
        <f t="shared" si="38"/>
        <v>1.4142135623730951</v>
      </c>
      <c r="M164">
        <f t="shared" si="41"/>
        <v>0</v>
      </c>
      <c r="N164">
        <f t="shared" si="39"/>
        <v>0</v>
      </c>
      <c r="P164">
        <f t="shared" si="40"/>
        <v>0</v>
      </c>
    </row>
    <row r="165" spans="1:16" ht="12.75">
      <c r="A165" s="3">
        <f>'Profil original'!A135</f>
        <v>0</v>
      </c>
      <c r="B165" s="3">
        <f>'Profil original'!B135</f>
        <v>0</v>
      </c>
      <c r="C165">
        <f t="shared" si="29"/>
        <v>0</v>
      </c>
      <c r="D165">
        <f t="shared" si="33"/>
        <v>0</v>
      </c>
      <c r="E165">
        <f t="shared" si="34"/>
        <v>0</v>
      </c>
      <c r="F165">
        <f t="shared" si="35"/>
        <v>0</v>
      </c>
      <c r="G165">
        <f t="shared" si="30"/>
        <v>0.7071067811865476</v>
      </c>
      <c r="H165">
        <f t="shared" si="36"/>
        <v>0.7071067811865476</v>
      </c>
      <c r="I165">
        <f t="shared" si="37"/>
        <v>1.4142135623730951</v>
      </c>
      <c r="J165">
        <f t="shared" si="31"/>
        <v>1.4142135623730951</v>
      </c>
      <c r="K165">
        <f t="shared" si="32"/>
        <v>0</v>
      </c>
      <c r="L165">
        <f t="shared" si="38"/>
        <v>1.4142135623730951</v>
      </c>
      <c r="M165">
        <f t="shared" si="41"/>
        <v>0</v>
      </c>
      <c r="N165">
        <f t="shared" si="39"/>
        <v>0</v>
      </c>
      <c r="P165">
        <f t="shared" si="40"/>
        <v>0</v>
      </c>
    </row>
    <row r="166" spans="1:16" ht="12.75">
      <c r="A166" s="3">
        <f>'Profil original'!A136</f>
        <v>0</v>
      </c>
      <c r="B166" s="3">
        <f>'Profil original'!B136</f>
        <v>0</v>
      </c>
      <c r="C166">
        <f t="shared" si="29"/>
        <v>0</v>
      </c>
      <c r="D166">
        <f t="shared" si="33"/>
        <v>0</v>
      </c>
      <c r="E166">
        <f t="shared" si="34"/>
        <v>0</v>
      </c>
      <c r="F166">
        <f t="shared" si="35"/>
        <v>0</v>
      </c>
      <c r="G166">
        <f t="shared" si="30"/>
        <v>0.7071067811865476</v>
      </c>
      <c r="H166">
        <f t="shared" si="36"/>
        <v>0.7071067811865476</v>
      </c>
      <c r="I166">
        <f t="shared" si="37"/>
        <v>1.4142135623730951</v>
      </c>
      <c r="J166">
        <f t="shared" si="31"/>
        <v>1.4142135623730951</v>
      </c>
      <c r="K166">
        <f t="shared" si="32"/>
        <v>0</v>
      </c>
      <c r="L166">
        <f t="shared" si="38"/>
        <v>1.4142135623730951</v>
      </c>
      <c r="M166">
        <f t="shared" si="41"/>
        <v>0</v>
      </c>
      <c r="N166">
        <f t="shared" si="39"/>
        <v>0</v>
      </c>
      <c r="P166">
        <f t="shared" si="40"/>
        <v>0</v>
      </c>
    </row>
    <row r="167" spans="1:16" ht="12.75">
      <c r="A167" s="3">
        <f>'Profil original'!A137</f>
        <v>0</v>
      </c>
      <c r="B167" s="3">
        <f>'Profil original'!B137</f>
        <v>0</v>
      </c>
      <c r="C167">
        <f t="shared" si="29"/>
        <v>0</v>
      </c>
      <c r="D167">
        <f t="shared" si="33"/>
        <v>0</v>
      </c>
      <c r="E167">
        <f t="shared" si="34"/>
        <v>0</v>
      </c>
      <c r="F167">
        <f t="shared" si="35"/>
        <v>0</v>
      </c>
      <c r="G167">
        <f t="shared" si="30"/>
        <v>0.7071067811865476</v>
      </c>
      <c r="H167">
        <f t="shared" si="36"/>
        <v>0.7071067811865476</v>
      </c>
      <c r="I167">
        <f t="shared" si="37"/>
        <v>1.4142135623730951</v>
      </c>
      <c r="J167">
        <f t="shared" si="31"/>
        <v>1.4142135623730951</v>
      </c>
      <c r="K167">
        <f t="shared" si="32"/>
        <v>0</v>
      </c>
      <c r="L167">
        <f t="shared" si="38"/>
        <v>1.4142135623730951</v>
      </c>
      <c r="M167">
        <f t="shared" si="41"/>
        <v>0</v>
      </c>
      <c r="N167">
        <f t="shared" si="39"/>
        <v>0</v>
      </c>
      <c r="P167">
        <f t="shared" si="40"/>
        <v>0</v>
      </c>
    </row>
    <row r="168" spans="1:16" ht="12.75">
      <c r="A168" s="3">
        <f>'Profil original'!A138</f>
        <v>0</v>
      </c>
      <c r="B168" s="3">
        <f>'Profil original'!B138</f>
        <v>0</v>
      </c>
      <c r="C168">
        <f t="shared" si="29"/>
        <v>0</v>
      </c>
      <c r="D168">
        <f t="shared" si="33"/>
        <v>0</v>
      </c>
      <c r="E168">
        <f t="shared" si="34"/>
        <v>0</v>
      </c>
      <c r="F168">
        <f t="shared" si="35"/>
        <v>0</v>
      </c>
      <c r="G168">
        <f t="shared" si="30"/>
        <v>0.7071067811865476</v>
      </c>
      <c r="H168">
        <f t="shared" si="36"/>
        <v>0.7071067811865476</v>
      </c>
      <c r="I168">
        <f t="shared" si="37"/>
        <v>1.4142135623730951</v>
      </c>
      <c r="J168">
        <f t="shared" si="31"/>
        <v>1.4142135623730951</v>
      </c>
      <c r="K168">
        <f t="shared" si="32"/>
        <v>0</v>
      </c>
      <c r="L168">
        <f t="shared" si="38"/>
        <v>1.4142135623730951</v>
      </c>
      <c r="M168">
        <f t="shared" si="41"/>
        <v>0</v>
      </c>
      <c r="N168">
        <f t="shared" si="39"/>
        <v>0</v>
      </c>
      <c r="P168">
        <f t="shared" si="40"/>
        <v>0</v>
      </c>
    </row>
    <row r="169" spans="1:16" ht="12.75">
      <c r="A169" s="3">
        <f>'Profil original'!A139</f>
        <v>0</v>
      </c>
      <c r="B169" s="3">
        <f>'Profil original'!B139</f>
        <v>0</v>
      </c>
      <c r="C169">
        <f t="shared" si="29"/>
        <v>0</v>
      </c>
      <c r="D169">
        <f t="shared" si="33"/>
        <v>0</v>
      </c>
      <c r="E169">
        <f t="shared" si="34"/>
        <v>0</v>
      </c>
      <c r="F169">
        <f t="shared" si="35"/>
        <v>0</v>
      </c>
      <c r="G169">
        <f t="shared" si="30"/>
        <v>0.7071067811865476</v>
      </c>
      <c r="H169">
        <f t="shared" si="36"/>
        <v>0.7071067811865476</v>
      </c>
      <c r="I169">
        <f t="shared" si="37"/>
        <v>1.4142135623730951</v>
      </c>
      <c r="J169">
        <f t="shared" si="31"/>
        <v>1.4142135623730951</v>
      </c>
      <c r="K169">
        <f t="shared" si="32"/>
        <v>0</v>
      </c>
      <c r="L169">
        <f t="shared" si="38"/>
        <v>1.4142135623730951</v>
      </c>
      <c r="M169">
        <f t="shared" si="41"/>
        <v>0</v>
      </c>
      <c r="N169">
        <f t="shared" si="39"/>
        <v>0</v>
      </c>
      <c r="P169">
        <f t="shared" si="40"/>
        <v>0</v>
      </c>
    </row>
    <row r="170" spans="1:16" ht="12.75">
      <c r="A170" s="3">
        <f>'Profil original'!A140</f>
        <v>0</v>
      </c>
      <c r="B170" s="3">
        <f>'Profil original'!B140</f>
        <v>0</v>
      </c>
      <c r="C170">
        <f t="shared" si="29"/>
        <v>0</v>
      </c>
      <c r="D170">
        <f t="shared" si="33"/>
        <v>0</v>
      </c>
      <c r="E170">
        <f t="shared" si="34"/>
        <v>0</v>
      </c>
      <c r="F170">
        <f t="shared" si="35"/>
        <v>0</v>
      </c>
      <c r="G170">
        <f t="shared" si="30"/>
        <v>0.7071067811865476</v>
      </c>
      <c r="H170">
        <f t="shared" si="36"/>
        <v>0.7071067811865476</v>
      </c>
      <c r="I170">
        <f t="shared" si="37"/>
        <v>1.4142135623730951</v>
      </c>
      <c r="J170">
        <f t="shared" si="31"/>
        <v>1.4142135623730951</v>
      </c>
      <c r="K170">
        <f t="shared" si="32"/>
        <v>0</v>
      </c>
      <c r="L170">
        <f t="shared" si="38"/>
        <v>1.4142135623730951</v>
      </c>
      <c r="M170">
        <f t="shared" si="41"/>
        <v>0</v>
      </c>
      <c r="N170">
        <f t="shared" si="39"/>
        <v>0</v>
      </c>
      <c r="P170">
        <f t="shared" si="40"/>
        <v>0</v>
      </c>
    </row>
    <row r="171" spans="1:16" ht="12.75">
      <c r="A171" s="3">
        <f>'Profil original'!A141</f>
        <v>0</v>
      </c>
      <c r="B171" s="3">
        <f>'Profil original'!B141</f>
        <v>0</v>
      </c>
      <c r="C171">
        <f t="shared" si="29"/>
        <v>0</v>
      </c>
      <c r="D171">
        <f t="shared" si="33"/>
        <v>0</v>
      </c>
      <c r="E171">
        <f t="shared" si="34"/>
        <v>0</v>
      </c>
      <c r="F171">
        <f t="shared" si="35"/>
        <v>0</v>
      </c>
      <c r="G171">
        <f t="shared" si="30"/>
        <v>0.7071067811865476</v>
      </c>
      <c r="H171">
        <f t="shared" si="36"/>
        <v>0.7071067811865476</v>
      </c>
      <c r="I171">
        <f t="shared" si="37"/>
        <v>1.4142135623730951</v>
      </c>
      <c r="J171">
        <f t="shared" si="31"/>
        <v>1.4142135623730951</v>
      </c>
      <c r="K171">
        <f t="shared" si="32"/>
        <v>0</v>
      </c>
      <c r="L171">
        <f t="shared" si="38"/>
        <v>1.4142135623730951</v>
      </c>
      <c r="M171">
        <f t="shared" si="41"/>
        <v>0</v>
      </c>
      <c r="N171">
        <f t="shared" si="39"/>
        <v>0</v>
      </c>
      <c r="P171">
        <f t="shared" si="40"/>
        <v>0</v>
      </c>
    </row>
    <row r="172" spans="1:16" ht="12.75">
      <c r="A172" s="3">
        <f>'Profil original'!A142</f>
        <v>0</v>
      </c>
      <c r="B172" s="3">
        <f>'Profil original'!B142</f>
        <v>0</v>
      </c>
      <c r="C172">
        <f t="shared" si="29"/>
        <v>0</v>
      </c>
      <c r="D172">
        <f t="shared" si="33"/>
        <v>0</v>
      </c>
      <c r="E172">
        <f t="shared" si="34"/>
        <v>0</v>
      </c>
      <c r="F172">
        <f t="shared" si="35"/>
        <v>0</v>
      </c>
      <c r="G172">
        <f t="shared" si="30"/>
        <v>0.7071067811865476</v>
      </c>
      <c r="H172">
        <f t="shared" si="36"/>
        <v>0.7071067811865476</v>
      </c>
      <c r="I172">
        <f t="shared" si="37"/>
        <v>1.4142135623730951</v>
      </c>
      <c r="J172">
        <f t="shared" si="31"/>
        <v>1.4142135623730951</v>
      </c>
      <c r="K172">
        <f t="shared" si="32"/>
        <v>0</v>
      </c>
      <c r="L172">
        <f t="shared" si="38"/>
        <v>1.4142135623730951</v>
      </c>
      <c r="M172">
        <f t="shared" si="41"/>
        <v>0</v>
      </c>
      <c r="N172">
        <f t="shared" si="39"/>
        <v>0</v>
      </c>
      <c r="P172">
        <f t="shared" si="40"/>
        <v>0</v>
      </c>
    </row>
    <row r="173" spans="1:16" ht="12.75">
      <c r="A173" s="3">
        <f>'Profil original'!A143</f>
        <v>0</v>
      </c>
      <c r="B173" s="3">
        <f>'Profil original'!B143</f>
        <v>0</v>
      </c>
      <c r="C173">
        <f t="shared" si="29"/>
        <v>0</v>
      </c>
      <c r="D173">
        <f t="shared" si="33"/>
        <v>0</v>
      </c>
      <c r="E173">
        <f t="shared" si="34"/>
        <v>0</v>
      </c>
      <c r="F173">
        <f t="shared" si="35"/>
        <v>0</v>
      </c>
      <c r="G173">
        <f t="shared" si="30"/>
        <v>0.7071067811865476</v>
      </c>
      <c r="H173">
        <f t="shared" si="36"/>
        <v>0.7071067811865476</v>
      </c>
      <c r="I173">
        <f t="shared" si="37"/>
        <v>1.4142135623730951</v>
      </c>
      <c r="J173">
        <f t="shared" si="31"/>
        <v>1.4142135623730951</v>
      </c>
      <c r="K173">
        <f t="shared" si="32"/>
        <v>0</v>
      </c>
      <c r="L173">
        <f t="shared" si="38"/>
        <v>1.4142135623730951</v>
      </c>
      <c r="M173">
        <f t="shared" si="41"/>
        <v>0</v>
      </c>
      <c r="N173">
        <f t="shared" si="39"/>
        <v>0</v>
      </c>
      <c r="P173">
        <f t="shared" si="40"/>
        <v>0</v>
      </c>
    </row>
    <row r="174" spans="1:16" ht="12.75">
      <c r="A174" s="3">
        <f>'Profil original'!A144</f>
        <v>0</v>
      </c>
      <c r="B174" s="3">
        <f>'Profil original'!B144</f>
        <v>0</v>
      </c>
      <c r="C174">
        <f t="shared" si="29"/>
        <v>0</v>
      </c>
      <c r="D174">
        <f t="shared" si="33"/>
        <v>0</v>
      </c>
      <c r="E174">
        <f t="shared" si="34"/>
        <v>0</v>
      </c>
      <c r="F174">
        <f t="shared" si="35"/>
        <v>0</v>
      </c>
      <c r="G174">
        <f t="shared" si="30"/>
        <v>0.7071067811865476</v>
      </c>
      <c r="H174">
        <f t="shared" si="36"/>
        <v>0.7071067811865476</v>
      </c>
      <c r="I174">
        <f t="shared" si="37"/>
        <v>1.4142135623730951</v>
      </c>
      <c r="J174">
        <f t="shared" si="31"/>
        <v>1.4142135623730951</v>
      </c>
      <c r="K174">
        <f t="shared" si="32"/>
        <v>0</v>
      </c>
      <c r="L174">
        <f t="shared" si="38"/>
        <v>1.4142135623730951</v>
      </c>
      <c r="M174">
        <f t="shared" si="41"/>
        <v>0</v>
      </c>
      <c r="N174">
        <f t="shared" si="39"/>
        <v>0</v>
      </c>
      <c r="P174">
        <f t="shared" si="40"/>
        <v>0</v>
      </c>
    </row>
    <row r="175" spans="1:16" ht="12.75">
      <c r="A175" s="3">
        <f>'Profil original'!A145</f>
        <v>0</v>
      </c>
      <c r="B175" s="3">
        <f>'Profil original'!B145</f>
        <v>0</v>
      </c>
      <c r="C175">
        <f t="shared" si="29"/>
        <v>0</v>
      </c>
      <c r="D175">
        <f t="shared" si="33"/>
        <v>0</v>
      </c>
      <c r="E175">
        <f t="shared" si="34"/>
        <v>0</v>
      </c>
      <c r="F175">
        <f t="shared" si="35"/>
        <v>0</v>
      </c>
      <c r="G175">
        <f t="shared" si="30"/>
        <v>0.7071067811865476</v>
      </c>
      <c r="H175">
        <f t="shared" si="36"/>
        <v>0.7071067811865476</v>
      </c>
      <c r="I175">
        <f t="shared" si="37"/>
        <v>1.4142135623730951</v>
      </c>
      <c r="J175">
        <f t="shared" si="31"/>
        <v>1.4142135623730951</v>
      </c>
      <c r="K175">
        <f t="shared" si="32"/>
        <v>0</v>
      </c>
      <c r="L175">
        <f t="shared" si="38"/>
        <v>1.4142135623730951</v>
      </c>
      <c r="M175">
        <f t="shared" si="41"/>
        <v>0</v>
      </c>
      <c r="N175">
        <f t="shared" si="39"/>
        <v>0</v>
      </c>
      <c r="P175">
        <f t="shared" si="40"/>
        <v>0</v>
      </c>
    </row>
    <row r="176" spans="1:16" ht="12.75">
      <c r="A176" s="3">
        <f>'Profil original'!A146</f>
        <v>0</v>
      </c>
      <c r="B176" s="3">
        <f>'Profil original'!B146</f>
        <v>0</v>
      </c>
      <c r="C176">
        <f t="shared" si="29"/>
        <v>0</v>
      </c>
      <c r="D176">
        <f t="shared" si="33"/>
        <v>0</v>
      </c>
      <c r="E176">
        <f t="shared" si="34"/>
        <v>0</v>
      </c>
      <c r="F176">
        <f t="shared" si="35"/>
        <v>0</v>
      </c>
      <c r="G176">
        <f t="shared" si="30"/>
        <v>0.7071067811865476</v>
      </c>
      <c r="H176">
        <f t="shared" si="36"/>
        <v>0.7071067811865476</v>
      </c>
      <c r="I176">
        <f t="shared" si="37"/>
        <v>1.4142135623730951</v>
      </c>
      <c r="J176">
        <f t="shared" si="31"/>
        <v>1.4142135623730951</v>
      </c>
      <c r="K176">
        <f t="shared" si="32"/>
        <v>0</v>
      </c>
      <c r="L176">
        <f t="shared" si="38"/>
        <v>1.4142135623730951</v>
      </c>
      <c r="M176">
        <f t="shared" si="41"/>
        <v>0</v>
      </c>
      <c r="N176">
        <f t="shared" si="39"/>
        <v>0</v>
      </c>
      <c r="P176">
        <f t="shared" si="40"/>
        <v>0</v>
      </c>
    </row>
    <row r="177" spans="1:16" ht="12.75">
      <c r="A177" s="3">
        <f>'Profil original'!A147</f>
        <v>0</v>
      </c>
      <c r="B177" s="3">
        <f>'Profil original'!B147</f>
        <v>0</v>
      </c>
      <c r="C177">
        <f t="shared" si="29"/>
        <v>0</v>
      </c>
      <c r="D177">
        <f t="shared" si="33"/>
        <v>0</v>
      </c>
      <c r="E177">
        <f t="shared" si="34"/>
        <v>0</v>
      </c>
      <c r="F177">
        <f t="shared" si="35"/>
        <v>0</v>
      </c>
      <c r="G177">
        <f t="shared" si="30"/>
        <v>0.7071067811865476</v>
      </c>
      <c r="H177">
        <f t="shared" si="36"/>
        <v>0.7071067811865476</v>
      </c>
      <c r="I177">
        <f t="shared" si="37"/>
        <v>1.4142135623730951</v>
      </c>
      <c r="J177">
        <f t="shared" si="31"/>
        <v>1.4142135623730951</v>
      </c>
      <c r="K177">
        <f t="shared" si="32"/>
        <v>0</v>
      </c>
      <c r="L177">
        <f t="shared" si="38"/>
        <v>1.4142135623730951</v>
      </c>
      <c r="M177">
        <f t="shared" si="41"/>
        <v>0</v>
      </c>
      <c r="N177">
        <f t="shared" si="39"/>
        <v>0</v>
      </c>
      <c r="P177">
        <f t="shared" si="40"/>
        <v>0</v>
      </c>
    </row>
    <row r="178" spans="1:16" ht="12.75">
      <c r="A178" s="3">
        <f>'Profil original'!A148</f>
        <v>0</v>
      </c>
      <c r="B178" s="3">
        <f>'Profil original'!B148</f>
        <v>0</v>
      </c>
      <c r="C178">
        <f t="shared" si="29"/>
        <v>0</v>
      </c>
      <c r="D178">
        <f t="shared" si="33"/>
        <v>0</v>
      </c>
      <c r="E178">
        <f t="shared" si="34"/>
        <v>0</v>
      </c>
      <c r="F178">
        <f t="shared" si="35"/>
        <v>0</v>
      </c>
      <c r="G178">
        <f t="shared" si="30"/>
        <v>0.7071067811865476</v>
      </c>
      <c r="H178">
        <f t="shared" si="36"/>
        <v>0.7071067811865476</v>
      </c>
      <c r="I178">
        <f t="shared" si="37"/>
        <v>1.4142135623730951</v>
      </c>
      <c r="J178">
        <f t="shared" si="31"/>
        <v>1.4142135623730951</v>
      </c>
      <c r="K178">
        <f t="shared" si="32"/>
        <v>0</v>
      </c>
      <c r="L178">
        <f t="shared" si="38"/>
        <v>1.4142135623730951</v>
      </c>
      <c r="M178">
        <f t="shared" si="41"/>
        <v>0</v>
      </c>
      <c r="N178">
        <f t="shared" si="39"/>
        <v>0</v>
      </c>
      <c r="P178">
        <f t="shared" si="40"/>
        <v>0</v>
      </c>
    </row>
    <row r="179" spans="1:16" ht="12.75">
      <c r="A179" s="3">
        <f>'Profil original'!A149</f>
        <v>0</v>
      </c>
      <c r="B179" s="3">
        <f>'Profil original'!B149</f>
        <v>0</v>
      </c>
      <c r="C179">
        <f t="shared" si="29"/>
        <v>0</v>
      </c>
      <c r="D179">
        <f t="shared" si="33"/>
        <v>0</v>
      </c>
      <c r="E179">
        <f t="shared" si="34"/>
        <v>0</v>
      </c>
      <c r="F179">
        <f t="shared" si="35"/>
        <v>0</v>
      </c>
      <c r="G179">
        <f t="shared" si="30"/>
        <v>0.7071067811865476</v>
      </c>
      <c r="H179">
        <f t="shared" si="36"/>
        <v>0.7071067811865476</v>
      </c>
      <c r="I179">
        <f t="shared" si="37"/>
        <v>1.4142135623730951</v>
      </c>
      <c r="J179">
        <f t="shared" si="31"/>
        <v>1.4142135623730951</v>
      </c>
      <c r="K179">
        <f t="shared" si="32"/>
        <v>0</v>
      </c>
      <c r="L179">
        <f t="shared" si="38"/>
        <v>1.4142135623730951</v>
      </c>
      <c r="M179">
        <f t="shared" si="41"/>
        <v>0</v>
      </c>
      <c r="N179">
        <f t="shared" si="39"/>
        <v>0</v>
      </c>
      <c r="P179">
        <f t="shared" si="40"/>
        <v>0</v>
      </c>
    </row>
    <row r="180" spans="1:16" ht="12.75">
      <c r="A180" s="3">
        <f>'Profil original'!A150</f>
        <v>0</v>
      </c>
      <c r="B180" s="3">
        <f>'Profil original'!B150</f>
        <v>0</v>
      </c>
      <c r="C180">
        <f t="shared" si="29"/>
        <v>0</v>
      </c>
      <c r="D180">
        <f t="shared" si="33"/>
        <v>0</v>
      </c>
      <c r="E180">
        <f t="shared" si="34"/>
        <v>0</v>
      </c>
      <c r="F180">
        <f t="shared" si="35"/>
        <v>0</v>
      </c>
      <c r="G180">
        <f t="shared" si="30"/>
        <v>0.7071067811865476</v>
      </c>
      <c r="H180">
        <f t="shared" si="36"/>
        <v>0.7071067811865476</v>
      </c>
      <c r="I180">
        <f t="shared" si="37"/>
        <v>1.4142135623730951</v>
      </c>
      <c r="J180">
        <f t="shared" si="31"/>
        <v>1.4142135623730951</v>
      </c>
      <c r="K180">
        <f t="shared" si="32"/>
        <v>0</v>
      </c>
      <c r="L180">
        <f t="shared" si="38"/>
        <v>1.4142135623730951</v>
      </c>
      <c r="M180">
        <f t="shared" si="41"/>
        <v>0</v>
      </c>
      <c r="N180">
        <f t="shared" si="39"/>
        <v>0</v>
      </c>
      <c r="P180">
        <f t="shared" si="40"/>
        <v>0</v>
      </c>
    </row>
    <row r="181" spans="1:16" ht="12.75">
      <c r="A181" s="3">
        <f>'Profil original'!A151</f>
        <v>0</v>
      </c>
      <c r="B181" s="3">
        <f>'Profil original'!B151</f>
        <v>0</v>
      </c>
      <c r="C181">
        <f t="shared" si="29"/>
        <v>0</v>
      </c>
      <c r="D181">
        <f t="shared" si="33"/>
        <v>0</v>
      </c>
      <c r="E181">
        <f t="shared" si="34"/>
        <v>0</v>
      </c>
      <c r="F181">
        <f t="shared" si="35"/>
        <v>0</v>
      </c>
      <c r="G181">
        <f t="shared" si="30"/>
        <v>0.7071067811865476</v>
      </c>
      <c r="H181">
        <f t="shared" si="36"/>
        <v>0.7071067811865476</v>
      </c>
      <c r="I181">
        <f t="shared" si="37"/>
        <v>1.4142135623730951</v>
      </c>
      <c r="J181">
        <f t="shared" si="31"/>
        <v>1.4142135623730951</v>
      </c>
      <c r="K181">
        <f t="shared" si="32"/>
        <v>0</v>
      </c>
      <c r="L181">
        <f t="shared" si="38"/>
        <v>1.4142135623730951</v>
      </c>
      <c r="M181">
        <f t="shared" si="41"/>
        <v>0</v>
      </c>
      <c r="N181">
        <f t="shared" si="39"/>
        <v>0</v>
      </c>
      <c r="P181">
        <f t="shared" si="40"/>
        <v>0</v>
      </c>
    </row>
    <row r="182" spans="1:16" ht="12.75">
      <c r="A182" s="3">
        <f>'Profil original'!A152</f>
        <v>0</v>
      </c>
      <c r="B182" s="3">
        <f>'Profil original'!B152</f>
        <v>0</v>
      </c>
      <c r="C182">
        <f t="shared" si="29"/>
        <v>0</v>
      </c>
      <c r="D182">
        <f t="shared" si="33"/>
        <v>0</v>
      </c>
      <c r="E182">
        <f t="shared" si="34"/>
        <v>0</v>
      </c>
      <c r="F182">
        <f t="shared" si="35"/>
        <v>0</v>
      </c>
      <c r="G182">
        <f t="shared" si="30"/>
        <v>0.7071067811865476</v>
      </c>
      <c r="H182">
        <f t="shared" si="36"/>
        <v>0.7071067811865476</v>
      </c>
      <c r="I182">
        <f aca="true" t="shared" si="42" ref="I182:I232">G182+H182</f>
        <v>1.4142135623730951</v>
      </c>
      <c r="J182">
        <f t="shared" si="31"/>
        <v>1.4142135623730951</v>
      </c>
      <c r="K182">
        <f t="shared" si="32"/>
        <v>0</v>
      </c>
      <c r="L182">
        <f aca="true" t="shared" si="43" ref="L182:L232">(K182+J182)</f>
        <v>1.4142135623730951</v>
      </c>
      <c r="M182">
        <f t="shared" si="41"/>
        <v>0</v>
      </c>
      <c r="N182">
        <f t="shared" si="39"/>
        <v>0</v>
      </c>
      <c r="P182">
        <f t="shared" si="40"/>
        <v>0</v>
      </c>
    </row>
    <row r="183" spans="1:16" ht="12.75">
      <c r="A183" s="3">
        <f>'Profil original'!A153</f>
        <v>0</v>
      </c>
      <c r="B183" s="3">
        <f>'Profil original'!B153</f>
        <v>0</v>
      </c>
      <c r="C183">
        <f t="shared" si="29"/>
        <v>0</v>
      </c>
      <c r="D183">
        <f t="shared" si="33"/>
        <v>0</v>
      </c>
      <c r="E183">
        <f t="shared" si="34"/>
        <v>0</v>
      </c>
      <c r="F183">
        <f t="shared" si="35"/>
        <v>0</v>
      </c>
      <c r="G183">
        <f t="shared" si="30"/>
        <v>0.7071067811865476</v>
      </c>
      <c r="H183">
        <f t="shared" si="36"/>
        <v>0.7071067811865476</v>
      </c>
      <c r="I183">
        <f t="shared" si="42"/>
        <v>1.4142135623730951</v>
      </c>
      <c r="J183">
        <f t="shared" si="31"/>
        <v>1.4142135623730951</v>
      </c>
      <c r="K183">
        <f t="shared" si="32"/>
        <v>0</v>
      </c>
      <c r="L183">
        <f t="shared" si="43"/>
        <v>1.4142135623730951</v>
      </c>
      <c r="M183">
        <f t="shared" si="41"/>
        <v>0</v>
      </c>
      <c r="N183">
        <f t="shared" si="39"/>
        <v>0</v>
      </c>
      <c r="P183">
        <f t="shared" si="40"/>
        <v>0</v>
      </c>
    </row>
    <row r="184" spans="1:16" ht="12.75">
      <c r="A184" s="3">
        <f>'Profil original'!A154</f>
        <v>0</v>
      </c>
      <c r="B184" s="3">
        <f>'Profil original'!B154</f>
        <v>0</v>
      </c>
      <c r="C184">
        <f t="shared" si="29"/>
        <v>0</v>
      </c>
      <c r="D184">
        <f t="shared" si="33"/>
        <v>0</v>
      </c>
      <c r="E184">
        <f t="shared" si="34"/>
        <v>0</v>
      </c>
      <c r="F184">
        <f t="shared" si="35"/>
        <v>0</v>
      </c>
      <c r="G184">
        <f t="shared" si="30"/>
        <v>0.7071067811865476</v>
      </c>
      <c r="H184">
        <f t="shared" si="36"/>
        <v>0.7071067811865476</v>
      </c>
      <c r="I184">
        <f t="shared" si="42"/>
        <v>1.4142135623730951</v>
      </c>
      <c r="J184">
        <f t="shared" si="31"/>
        <v>1.4142135623730951</v>
      </c>
      <c r="K184">
        <f t="shared" si="32"/>
        <v>0</v>
      </c>
      <c r="L184">
        <f t="shared" si="43"/>
        <v>1.4142135623730951</v>
      </c>
      <c r="M184">
        <f t="shared" si="41"/>
        <v>0</v>
      </c>
      <c r="N184">
        <f t="shared" si="39"/>
        <v>0</v>
      </c>
      <c r="P184">
        <f t="shared" si="40"/>
        <v>0</v>
      </c>
    </row>
    <row r="185" spans="1:16" ht="12.75">
      <c r="A185" s="3">
        <f>'Profil original'!A155</f>
        <v>0</v>
      </c>
      <c r="B185" s="3">
        <f>'Profil original'!B155</f>
        <v>0</v>
      </c>
      <c r="C185">
        <f t="shared" si="29"/>
        <v>0</v>
      </c>
      <c r="D185">
        <f t="shared" si="33"/>
        <v>0</v>
      </c>
      <c r="E185">
        <f t="shared" si="34"/>
        <v>0</v>
      </c>
      <c r="F185">
        <f t="shared" si="35"/>
        <v>0</v>
      </c>
      <c r="G185">
        <f t="shared" si="30"/>
        <v>0.7071067811865476</v>
      </c>
      <c r="H185">
        <f t="shared" si="36"/>
        <v>0.7071067811865476</v>
      </c>
      <c r="I185">
        <f t="shared" si="42"/>
        <v>1.4142135623730951</v>
      </c>
      <c r="J185">
        <f t="shared" si="31"/>
        <v>1.4142135623730951</v>
      </c>
      <c r="K185">
        <f t="shared" si="32"/>
        <v>0</v>
      </c>
      <c r="L185">
        <f t="shared" si="43"/>
        <v>1.4142135623730951</v>
      </c>
      <c r="M185">
        <f t="shared" si="41"/>
        <v>0</v>
      </c>
      <c r="N185">
        <f t="shared" si="39"/>
        <v>0</v>
      </c>
      <c r="P185">
        <f t="shared" si="40"/>
        <v>0</v>
      </c>
    </row>
    <row r="186" spans="1:16" ht="12.75">
      <c r="A186" s="3">
        <f>'Profil original'!A156</f>
        <v>0</v>
      </c>
      <c r="B186" s="3">
        <f>'Profil original'!B156</f>
        <v>0</v>
      </c>
      <c r="C186">
        <f t="shared" si="29"/>
        <v>0</v>
      </c>
      <c r="D186">
        <f t="shared" si="33"/>
        <v>0</v>
      </c>
      <c r="E186">
        <f t="shared" si="34"/>
        <v>0</v>
      </c>
      <c r="F186">
        <f t="shared" si="35"/>
        <v>0</v>
      </c>
      <c r="G186">
        <f t="shared" si="30"/>
        <v>0.7071067811865476</v>
      </c>
      <c r="H186">
        <f t="shared" si="36"/>
        <v>0.7071067811865476</v>
      </c>
      <c r="I186">
        <f t="shared" si="42"/>
        <v>1.4142135623730951</v>
      </c>
      <c r="J186">
        <f t="shared" si="31"/>
        <v>1.4142135623730951</v>
      </c>
      <c r="K186">
        <f t="shared" si="32"/>
        <v>0</v>
      </c>
      <c r="L186">
        <f t="shared" si="43"/>
        <v>1.4142135623730951</v>
      </c>
      <c r="M186">
        <f t="shared" si="41"/>
        <v>0</v>
      </c>
      <c r="N186">
        <f t="shared" si="39"/>
        <v>0</v>
      </c>
      <c r="P186">
        <f t="shared" si="40"/>
        <v>0</v>
      </c>
    </row>
    <row r="187" spans="1:16" ht="12.75">
      <c r="A187" s="3">
        <f>'Profil original'!A157</f>
        <v>0</v>
      </c>
      <c r="B187" s="3">
        <f>'Profil original'!B157</f>
        <v>0</v>
      </c>
      <c r="C187">
        <f t="shared" si="29"/>
        <v>0</v>
      </c>
      <c r="D187">
        <f t="shared" si="33"/>
        <v>0</v>
      </c>
      <c r="E187">
        <f t="shared" si="34"/>
        <v>0</v>
      </c>
      <c r="F187">
        <f t="shared" si="35"/>
        <v>0</v>
      </c>
      <c r="G187">
        <f t="shared" si="30"/>
        <v>0.7071067811865476</v>
      </c>
      <c r="H187">
        <f t="shared" si="36"/>
        <v>0.7071067811865476</v>
      </c>
      <c r="I187">
        <f t="shared" si="42"/>
        <v>1.4142135623730951</v>
      </c>
      <c r="J187">
        <f t="shared" si="31"/>
        <v>1.4142135623730951</v>
      </c>
      <c r="K187">
        <f t="shared" si="32"/>
        <v>0</v>
      </c>
      <c r="L187">
        <f t="shared" si="43"/>
        <v>1.4142135623730951</v>
      </c>
      <c r="M187">
        <f t="shared" si="41"/>
        <v>0</v>
      </c>
      <c r="N187">
        <f t="shared" si="39"/>
        <v>0</v>
      </c>
      <c r="P187">
        <f t="shared" si="40"/>
        <v>0</v>
      </c>
    </row>
    <row r="188" spans="1:16" ht="12.75">
      <c r="A188" s="3">
        <f>'Profil original'!A158</f>
        <v>0</v>
      </c>
      <c r="B188" s="3">
        <f>'Profil original'!B158</f>
        <v>0</v>
      </c>
      <c r="C188">
        <f t="shared" si="29"/>
        <v>0</v>
      </c>
      <c r="D188">
        <f t="shared" si="33"/>
        <v>0</v>
      </c>
      <c r="E188">
        <f t="shared" si="34"/>
        <v>0</v>
      </c>
      <c r="F188">
        <f t="shared" si="35"/>
        <v>0</v>
      </c>
      <c r="G188">
        <f t="shared" si="30"/>
        <v>0.7071067811865476</v>
      </c>
      <c r="H188">
        <f t="shared" si="36"/>
        <v>0.7071067811865476</v>
      </c>
      <c r="I188">
        <f t="shared" si="42"/>
        <v>1.4142135623730951</v>
      </c>
      <c r="J188">
        <f t="shared" si="31"/>
        <v>1.4142135623730951</v>
      </c>
      <c r="K188">
        <f t="shared" si="32"/>
        <v>0</v>
      </c>
      <c r="L188">
        <f t="shared" si="43"/>
        <v>1.4142135623730951</v>
      </c>
      <c r="M188">
        <f t="shared" si="41"/>
        <v>0</v>
      </c>
      <c r="N188">
        <f t="shared" si="39"/>
        <v>0</v>
      </c>
      <c r="P188">
        <f t="shared" si="40"/>
        <v>0</v>
      </c>
    </row>
    <row r="189" spans="1:16" ht="12.75">
      <c r="A189" s="3">
        <f>'Profil original'!A159</f>
        <v>0</v>
      </c>
      <c r="B189" s="3">
        <f>'Profil original'!B159</f>
        <v>0</v>
      </c>
      <c r="C189">
        <f t="shared" si="29"/>
        <v>0</v>
      </c>
      <c r="D189">
        <f t="shared" si="33"/>
        <v>0</v>
      </c>
      <c r="E189">
        <f t="shared" si="34"/>
        <v>0</v>
      </c>
      <c r="F189">
        <f t="shared" si="35"/>
        <v>0</v>
      </c>
      <c r="G189">
        <f t="shared" si="30"/>
        <v>0.7071067811865476</v>
      </c>
      <c r="H189">
        <f t="shared" si="36"/>
        <v>0.7071067811865476</v>
      </c>
      <c r="I189">
        <f t="shared" si="42"/>
        <v>1.4142135623730951</v>
      </c>
      <c r="J189">
        <f t="shared" si="31"/>
        <v>1.4142135623730951</v>
      </c>
      <c r="K189">
        <f t="shared" si="32"/>
        <v>0</v>
      </c>
      <c r="L189">
        <f t="shared" si="43"/>
        <v>1.4142135623730951</v>
      </c>
      <c r="M189">
        <f t="shared" si="41"/>
        <v>0</v>
      </c>
      <c r="N189">
        <f t="shared" si="39"/>
        <v>0</v>
      </c>
      <c r="P189">
        <f t="shared" si="40"/>
        <v>0</v>
      </c>
    </row>
    <row r="190" spans="1:16" ht="12.75">
      <c r="A190" s="3">
        <f>'Profil original'!A160</f>
        <v>0</v>
      </c>
      <c r="B190" s="3">
        <f>'Profil original'!B160</f>
        <v>0</v>
      </c>
      <c r="C190">
        <f t="shared" si="29"/>
        <v>0</v>
      </c>
      <c r="D190">
        <f t="shared" si="33"/>
        <v>0</v>
      </c>
      <c r="E190">
        <f t="shared" si="34"/>
        <v>0</v>
      </c>
      <c r="F190">
        <f t="shared" si="35"/>
        <v>0</v>
      </c>
      <c r="G190">
        <f t="shared" si="30"/>
        <v>0.7071067811865476</v>
      </c>
      <c r="H190">
        <f t="shared" si="36"/>
        <v>0.7071067811865476</v>
      </c>
      <c r="I190">
        <f t="shared" si="42"/>
        <v>1.4142135623730951</v>
      </c>
      <c r="J190">
        <f t="shared" si="31"/>
        <v>1.4142135623730951</v>
      </c>
      <c r="K190">
        <f t="shared" si="32"/>
        <v>0</v>
      </c>
      <c r="L190">
        <f t="shared" si="43"/>
        <v>1.4142135623730951</v>
      </c>
      <c r="M190">
        <f t="shared" si="41"/>
        <v>0</v>
      </c>
      <c r="N190">
        <f t="shared" si="39"/>
        <v>0</v>
      </c>
      <c r="P190">
        <f t="shared" si="40"/>
        <v>0</v>
      </c>
    </row>
    <row r="191" spans="1:16" ht="12.75">
      <c r="A191" s="3">
        <f>'Profil original'!A161</f>
        <v>0</v>
      </c>
      <c r="B191" s="3">
        <f>'Profil original'!B161</f>
        <v>0</v>
      </c>
      <c r="C191">
        <f t="shared" si="29"/>
        <v>0</v>
      </c>
      <c r="D191">
        <f t="shared" si="33"/>
        <v>0</v>
      </c>
      <c r="E191">
        <f t="shared" si="34"/>
        <v>0</v>
      </c>
      <c r="F191">
        <f t="shared" si="35"/>
        <v>0</v>
      </c>
      <c r="G191">
        <f t="shared" si="30"/>
        <v>0.7071067811865476</v>
      </c>
      <c r="H191">
        <f t="shared" si="36"/>
        <v>0.7071067811865476</v>
      </c>
      <c r="I191">
        <f t="shared" si="42"/>
        <v>1.4142135623730951</v>
      </c>
      <c r="J191">
        <f t="shared" si="31"/>
        <v>1.4142135623730951</v>
      </c>
      <c r="K191">
        <f t="shared" si="32"/>
        <v>0</v>
      </c>
      <c r="L191">
        <f t="shared" si="43"/>
        <v>1.4142135623730951</v>
      </c>
      <c r="M191">
        <f t="shared" si="41"/>
        <v>0</v>
      </c>
      <c r="N191">
        <f t="shared" si="39"/>
        <v>0</v>
      </c>
      <c r="P191">
        <f t="shared" si="40"/>
        <v>0</v>
      </c>
    </row>
    <row r="192" spans="1:16" ht="12.75">
      <c r="A192" s="3">
        <f>'Profil original'!A162</f>
        <v>0</v>
      </c>
      <c r="B192" s="3">
        <f>'Profil original'!B162</f>
        <v>0</v>
      </c>
      <c r="C192">
        <f t="shared" si="29"/>
        <v>0</v>
      </c>
      <c r="D192">
        <f t="shared" si="33"/>
        <v>0</v>
      </c>
      <c r="E192">
        <f t="shared" si="34"/>
        <v>0</v>
      </c>
      <c r="F192">
        <f t="shared" si="35"/>
        <v>0</v>
      </c>
      <c r="G192">
        <f t="shared" si="30"/>
        <v>0.7071067811865476</v>
      </c>
      <c r="H192">
        <f t="shared" si="36"/>
        <v>0.7071067811865476</v>
      </c>
      <c r="I192">
        <f t="shared" si="42"/>
        <v>1.4142135623730951</v>
      </c>
      <c r="J192">
        <f t="shared" si="31"/>
        <v>1.4142135623730951</v>
      </c>
      <c r="K192">
        <f t="shared" si="32"/>
        <v>0</v>
      </c>
      <c r="L192">
        <f t="shared" si="43"/>
        <v>1.4142135623730951</v>
      </c>
      <c r="M192">
        <f t="shared" si="41"/>
        <v>0</v>
      </c>
      <c r="N192">
        <f t="shared" si="39"/>
        <v>0</v>
      </c>
      <c r="P192">
        <f t="shared" si="40"/>
        <v>0</v>
      </c>
    </row>
    <row r="193" spans="1:16" ht="12.75">
      <c r="A193" s="3">
        <f>'Profil original'!A163</f>
        <v>0</v>
      </c>
      <c r="B193" s="3">
        <f>'Profil original'!B163</f>
        <v>0</v>
      </c>
      <c r="C193">
        <f t="shared" si="29"/>
        <v>0</v>
      </c>
      <c r="D193">
        <f t="shared" si="33"/>
        <v>0</v>
      </c>
      <c r="E193">
        <f t="shared" si="34"/>
        <v>0</v>
      </c>
      <c r="F193">
        <f t="shared" si="35"/>
        <v>0</v>
      </c>
      <c r="G193">
        <f t="shared" si="30"/>
        <v>0.7071067811865476</v>
      </c>
      <c r="H193">
        <f t="shared" si="36"/>
        <v>0.7071067811865476</v>
      </c>
      <c r="I193">
        <f t="shared" si="42"/>
        <v>1.4142135623730951</v>
      </c>
      <c r="J193">
        <f t="shared" si="31"/>
        <v>1.4142135623730951</v>
      </c>
      <c r="K193">
        <f t="shared" si="32"/>
        <v>0</v>
      </c>
      <c r="L193">
        <f t="shared" si="43"/>
        <v>1.4142135623730951</v>
      </c>
      <c r="M193">
        <f t="shared" si="41"/>
        <v>0</v>
      </c>
      <c r="N193">
        <f t="shared" si="39"/>
        <v>0</v>
      </c>
      <c r="P193">
        <f t="shared" si="40"/>
        <v>0</v>
      </c>
    </row>
    <row r="194" spans="1:16" ht="12.75">
      <c r="A194" s="3">
        <f>'Profil original'!A164</f>
        <v>0</v>
      </c>
      <c r="B194" s="3">
        <f>'Profil original'!B164</f>
        <v>0</v>
      </c>
      <c r="C194">
        <f t="shared" si="29"/>
        <v>0</v>
      </c>
      <c r="D194">
        <f t="shared" si="33"/>
        <v>0</v>
      </c>
      <c r="E194">
        <f t="shared" si="34"/>
        <v>0</v>
      </c>
      <c r="F194">
        <f t="shared" si="35"/>
        <v>0</v>
      </c>
      <c r="G194">
        <f t="shared" si="30"/>
        <v>0.7071067811865476</v>
      </c>
      <c r="H194">
        <f t="shared" si="36"/>
        <v>0.7071067811865476</v>
      </c>
      <c r="I194">
        <f t="shared" si="42"/>
        <v>1.4142135623730951</v>
      </c>
      <c r="J194">
        <f t="shared" si="31"/>
        <v>1.4142135623730951</v>
      </c>
      <c r="K194">
        <f t="shared" si="32"/>
        <v>0</v>
      </c>
      <c r="L194">
        <f t="shared" si="43"/>
        <v>1.4142135623730951</v>
      </c>
      <c r="M194">
        <f t="shared" si="41"/>
        <v>0</v>
      </c>
      <c r="N194">
        <f t="shared" si="39"/>
        <v>0</v>
      </c>
      <c r="P194">
        <f t="shared" si="40"/>
        <v>0</v>
      </c>
    </row>
    <row r="195" spans="1:16" ht="12.75">
      <c r="A195" s="3">
        <f>'Profil original'!A165</f>
        <v>0</v>
      </c>
      <c r="B195" s="3">
        <f>'Profil original'!B165</f>
        <v>0</v>
      </c>
      <c r="C195">
        <f t="shared" si="29"/>
        <v>0</v>
      </c>
      <c r="D195">
        <f t="shared" si="33"/>
        <v>0</v>
      </c>
      <c r="E195">
        <f t="shared" si="34"/>
        <v>0</v>
      </c>
      <c r="F195">
        <f t="shared" si="35"/>
        <v>0</v>
      </c>
      <c r="G195">
        <f t="shared" si="30"/>
        <v>0.7071067811865476</v>
      </c>
      <c r="H195">
        <f t="shared" si="36"/>
        <v>0.7071067811865476</v>
      </c>
      <c r="I195">
        <f t="shared" si="42"/>
        <v>1.4142135623730951</v>
      </c>
      <c r="J195">
        <f t="shared" si="31"/>
        <v>1.4142135623730951</v>
      </c>
      <c r="K195">
        <f t="shared" si="32"/>
        <v>0</v>
      </c>
      <c r="L195">
        <f t="shared" si="43"/>
        <v>1.4142135623730951</v>
      </c>
      <c r="M195">
        <f t="shared" si="41"/>
        <v>0</v>
      </c>
      <c r="N195">
        <f t="shared" si="39"/>
        <v>0</v>
      </c>
      <c r="P195">
        <f t="shared" si="40"/>
        <v>0</v>
      </c>
    </row>
    <row r="196" spans="1:16" ht="12.75">
      <c r="A196" s="3">
        <f>'Profil original'!A166</f>
        <v>0</v>
      </c>
      <c r="B196" s="3">
        <f>'Profil original'!B166</f>
        <v>0</v>
      </c>
      <c r="C196">
        <f t="shared" si="29"/>
        <v>0</v>
      </c>
      <c r="D196">
        <f t="shared" si="33"/>
        <v>0</v>
      </c>
      <c r="E196">
        <f t="shared" si="34"/>
        <v>0</v>
      </c>
      <c r="F196">
        <f t="shared" si="35"/>
        <v>0</v>
      </c>
      <c r="G196">
        <f t="shared" si="30"/>
        <v>0.7071067811865476</v>
      </c>
      <c r="H196">
        <f t="shared" si="36"/>
        <v>0.7071067811865476</v>
      </c>
      <c r="I196">
        <f t="shared" si="42"/>
        <v>1.4142135623730951</v>
      </c>
      <c r="J196">
        <f t="shared" si="31"/>
        <v>1.4142135623730951</v>
      </c>
      <c r="K196">
        <f t="shared" si="32"/>
        <v>0</v>
      </c>
      <c r="L196">
        <f t="shared" si="43"/>
        <v>1.4142135623730951</v>
      </c>
      <c r="M196">
        <f t="shared" si="41"/>
        <v>0</v>
      </c>
      <c r="N196">
        <f t="shared" si="39"/>
        <v>0</v>
      </c>
      <c r="P196">
        <f t="shared" si="40"/>
        <v>0</v>
      </c>
    </row>
    <row r="197" spans="1:16" ht="12.75">
      <c r="A197" s="3">
        <f>'Profil original'!A167</f>
        <v>0</v>
      </c>
      <c r="B197" s="3">
        <f>'Profil original'!B167</f>
        <v>0</v>
      </c>
      <c r="C197">
        <f t="shared" si="29"/>
        <v>0</v>
      </c>
      <c r="D197">
        <f t="shared" si="33"/>
        <v>0</v>
      </c>
      <c r="E197">
        <f t="shared" si="34"/>
        <v>0</v>
      </c>
      <c r="F197">
        <f t="shared" si="35"/>
        <v>0</v>
      </c>
      <c r="G197">
        <f t="shared" si="30"/>
        <v>0.7071067811865476</v>
      </c>
      <c r="H197">
        <f t="shared" si="36"/>
        <v>0.7071067811865476</v>
      </c>
      <c r="I197">
        <f t="shared" si="42"/>
        <v>1.4142135623730951</v>
      </c>
      <c r="J197">
        <f t="shared" si="31"/>
        <v>1.4142135623730951</v>
      </c>
      <c r="K197">
        <f t="shared" si="32"/>
        <v>0</v>
      </c>
      <c r="L197">
        <f t="shared" si="43"/>
        <v>1.4142135623730951</v>
      </c>
      <c r="M197">
        <f t="shared" si="41"/>
        <v>0</v>
      </c>
      <c r="N197">
        <f t="shared" si="39"/>
        <v>0</v>
      </c>
      <c r="P197">
        <f t="shared" si="40"/>
        <v>0</v>
      </c>
    </row>
    <row r="198" spans="1:16" ht="12.75">
      <c r="A198" s="3">
        <f>'Profil original'!A168</f>
        <v>0</v>
      </c>
      <c r="B198" s="3">
        <f>'Profil original'!B168</f>
        <v>0</v>
      </c>
      <c r="C198">
        <f t="shared" si="29"/>
        <v>0</v>
      </c>
      <c r="D198">
        <f t="shared" si="33"/>
        <v>0</v>
      </c>
      <c r="E198">
        <f t="shared" si="34"/>
        <v>0</v>
      </c>
      <c r="F198">
        <f t="shared" si="35"/>
        <v>0</v>
      </c>
      <c r="G198">
        <f t="shared" si="30"/>
        <v>0.7071067811865476</v>
      </c>
      <c r="H198">
        <f t="shared" si="36"/>
        <v>0.7071067811865476</v>
      </c>
      <c r="I198">
        <f t="shared" si="42"/>
        <v>1.4142135623730951</v>
      </c>
      <c r="J198">
        <f t="shared" si="31"/>
        <v>1.4142135623730951</v>
      </c>
      <c r="K198">
        <f t="shared" si="32"/>
        <v>0</v>
      </c>
      <c r="L198">
        <f t="shared" si="43"/>
        <v>1.4142135623730951</v>
      </c>
      <c r="M198">
        <f t="shared" si="41"/>
        <v>0</v>
      </c>
      <c r="N198">
        <f t="shared" si="39"/>
        <v>0</v>
      </c>
      <c r="P198">
        <f t="shared" si="40"/>
        <v>0</v>
      </c>
    </row>
    <row r="199" spans="1:16" ht="12.75">
      <c r="A199" s="3">
        <f>'Profil original'!A169</f>
        <v>0</v>
      </c>
      <c r="B199" s="3">
        <f>'Profil original'!B169</f>
        <v>0</v>
      </c>
      <c r="C199">
        <f t="shared" si="29"/>
        <v>0</v>
      </c>
      <c r="D199">
        <f t="shared" si="33"/>
        <v>0</v>
      </c>
      <c r="E199">
        <f t="shared" si="34"/>
        <v>0</v>
      </c>
      <c r="F199">
        <f t="shared" si="35"/>
        <v>0</v>
      </c>
      <c r="G199">
        <f t="shared" si="30"/>
        <v>0.7071067811865476</v>
      </c>
      <c r="H199">
        <f t="shared" si="36"/>
        <v>0.7071067811865476</v>
      </c>
      <c r="I199">
        <f t="shared" si="42"/>
        <v>1.4142135623730951</v>
      </c>
      <c r="J199">
        <f t="shared" si="31"/>
        <v>1.4142135623730951</v>
      </c>
      <c r="K199">
        <f t="shared" si="32"/>
        <v>0</v>
      </c>
      <c r="L199">
        <f t="shared" si="43"/>
        <v>1.4142135623730951</v>
      </c>
      <c r="M199">
        <f t="shared" si="41"/>
        <v>0</v>
      </c>
      <c r="N199">
        <f t="shared" si="39"/>
        <v>0</v>
      </c>
      <c r="P199">
        <f t="shared" si="40"/>
        <v>0</v>
      </c>
    </row>
    <row r="200" spans="1:16" ht="12.75">
      <c r="A200" s="3">
        <f>'Profil original'!A170</f>
        <v>0</v>
      </c>
      <c r="B200" s="3">
        <f>'Profil original'!B170</f>
        <v>0</v>
      </c>
      <c r="C200">
        <f t="shared" si="29"/>
        <v>0</v>
      </c>
      <c r="D200">
        <f t="shared" si="33"/>
        <v>0</v>
      </c>
      <c r="E200">
        <f t="shared" si="34"/>
        <v>0</v>
      </c>
      <c r="F200">
        <f t="shared" si="35"/>
        <v>0</v>
      </c>
      <c r="G200">
        <f t="shared" si="30"/>
        <v>0.7071067811865476</v>
      </c>
      <c r="H200">
        <f t="shared" si="36"/>
        <v>0.7071067811865476</v>
      </c>
      <c r="I200">
        <f t="shared" si="42"/>
        <v>1.4142135623730951</v>
      </c>
      <c r="J200">
        <f t="shared" si="31"/>
        <v>1.4142135623730951</v>
      </c>
      <c r="K200">
        <f t="shared" si="32"/>
        <v>0</v>
      </c>
      <c r="L200">
        <f t="shared" si="43"/>
        <v>1.4142135623730951</v>
      </c>
      <c r="M200">
        <f t="shared" si="41"/>
        <v>0</v>
      </c>
      <c r="N200">
        <f t="shared" si="39"/>
        <v>0</v>
      </c>
      <c r="P200">
        <f t="shared" si="40"/>
        <v>0</v>
      </c>
    </row>
    <row r="201" spans="1:16" ht="12.75">
      <c r="A201" s="3">
        <f>'Profil original'!A171</f>
        <v>0</v>
      </c>
      <c r="B201" s="3">
        <f>'Profil original'!B171</f>
        <v>0</v>
      </c>
      <c r="C201">
        <f t="shared" si="29"/>
        <v>0</v>
      </c>
      <c r="D201">
        <f t="shared" si="33"/>
        <v>0</v>
      </c>
      <c r="E201">
        <f t="shared" si="34"/>
        <v>0</v>
      </c>
      <c r="F201">
        <f t="shared" si="35"/>
        <v>0</v>
      </c>
      <c r="G201">
        <f t="shared" si="30"/>
        <v>0.7071067811865476</v>
      </c>
      <c r="H201">
        <f t="shared" si="36"/>
        <v>0.7071067811865476</v>
      </c>
      <c r="I201">
        <f t="shared" si="42"/>
        <v>1.4142135623730951</v>
      </c>
      <c r="J201">
        <f t="shared" si="31"/>
        <v>1.4142135623730951</v>
      </c>
      <c r="K201">
        <f t="shared" si="32"/>
        <v>0</v>
      </c>
      <c r="L201">
        <f t="shared" si="43"/>
        <v>1.4142135623730951</v>
      </c>
      <c r="M201">
        <f t="shared" si="41"/>
        <v>0</v>
      </c>
      <c r="N201">
        <f t="shared" si="39"/>
        <v>0</v>
      </c>
      <c r="P201">
        <f t="shared" si="40"/>
        <v>0</v>
      </c>
    </row>
    <row r="202" spans="1:16" ht="12.75">
      <c r="A202" s="3">
        <f>'Profil original'!A172</f>
        <v>0</v>
      </c>
      <c r="B202" s="3">
        <f>'Profil original'!B172</f>
        <v>0</v>
      </c>
      <c r="C202">
        <f t="shared" si="29"/>
        <v>0</v>
      </c>
      <c r="D202">
        <f t="shared" si="33"/>
        <v>0</v>
      </c>
      <c r="E202">
        <f t="shared" si="34"/>
        <v>0</v>
      </c>
      <c r="F202">
        <f t="shared" si="35"/>
        <v>0</v>
      </c>
      <c r="G202">
        <f t="shared" si="30"/>
        <v>0.7071067811865476</v>
      </c>
      <c r="H202">
        <f t="shared" si="36"/>
        <v>0.7071067811865476</v>
      </c>
      <c r="I202">
        <f t="shared" si="42"/>
        <v>1.4142135623730951</v>
      </c>
      <c r="J202">
        <f t="shared" si="31"/>
        <v>1.4142135623730951</v>
      </c>
      <c r="K202">
        <f t="shared" si="32"/>
        <v>0</v>
      </c>
      <c r="L202">
        <f t="shared" si="43"/>
        <v>1.4142135623730951</v>
      </c>
      <c r="M202">
        <f t="shared" si="41"/>
        <v>0</v>
      </c>
      <c r="N202">
        <f t="shared" si="39"/>
        <v>0</v>
      </c>
      <c r="P202">
        <f t="shared" si="40"/>
        <v>0</v>
      </c>
    </row>
    <row r="203" spans="1:16" ht="12.75">
      <c r="A203" s="3">
        <f>'Profil original'!A173</f>
        <v>0</v>
      </c>
      <c r="B203" s="3">
        <f>'Profil original'!B173</f>
        <v>0</v>
      </c>
      <c r="C203">
        <f t="shared" si="29"/>
        <v>0</v>
      </c>
      <c r="D203">
        <f t="shared" si="33"/>
        <v>0</v>
      </c>
      <c r="E203">
        <f t="shared" si="34"/>
        <v>0</v>
      </c>
      <c r="F203">
        <f t="shared" si="35"/>
        <v>0</v>
      </c>
      <c r="G203">
        <f t="shared" si="30"/>
        <v>0.7071067811865476</v>
      </c>
      <c r="H203">
        <f t="shared" si="36"/>
        <v>0.7071067811865476</v>
      </c>
      <c r="I203">
        <f t="shared" si="42"/>
        <v>1.4142135623730951</v>
      </c>
      <c r="J203">
        <f t="shared" si="31"/>
        <v>1.4142135623730951</v>
      </c>
      <c r="K203">
        <f t="shared" si="32"/>
        <v>0</v>
      </c>
      <c r="L203">
        <f t="shared" si="43"/>
        <v>1.4142135623730951</v>
      </c>
      <c r="M203">
        <f t="shared" si="41"/>
        <v>0</v>
      </c>
      <c r="N203">
        <f t="shared" si="39"/>
        <v>0</v>
      </c>
      <c r="P203">
        <f t="shared" si="40"/>
        <v>0</v>
      </c>
    </row>
    <row r="204" spans="1:16" ht="12.75">
      <c r="A204" s="3">
        <f>'Profil original'!A174</f>
        <v>0</v>
      </c>
      <c r="B204" s="3">
        <f>'Profil original'!B174</f>
        <v>0</v>
      </c>
      <c r="C204">
        <f t="shared" si="29"/>
        <v>0</v>
      </c>
      <c r="D204">
        <f t="shared" si="33"/>
        <v>0</v>
      </c>
      <c r="E204">
        <f t="shared" si="34"/>
        <v>0</v>
      </c>
      <c r="F204">
        <f t="shared" si="35"/>
        <v>0</v>
      </c>
      <c r="G204">
        <f t="shared" si="30"/>
        <v>0.7071067811865476</v>
      </c>
      <c r="H204">
        <f t="shared" si="36"/>
        <v>0.7071067811865476</v>
      </c>
      <c r="I204">
        <f t="shared" si="42"/>
        <v>1.4142135623730951</v>
      </c>
      <c r="J204">
        <f t="shared" si="31"/>
        <v>1.4142135623730951</v>
      </c>
      <c r="K204">
        <f t="shared" si="32"/>
        <v>0</v>
      </c>
      <c r="L204">
        <f t="shared" si="43"/>
        <v>1.4142135623730951</v>
      </c>
      <c r="M204">
        <f t="shared" si="41"/>
        <v>0</v>
      </c>
      <c r="N204">
        <f t="shared" si="39"/>
        <v>0</v>
      </c>
      <c r="P204">
        <f t="shared" si="40"/>
        <v>0</v>
      </c>
    </row>
    <row r="205" spans="1:16" ht="12.75">
      <c r="A205" s="3">
        <f>'Profil original'!A175</f>
        <v>0</v>
      </c>
      <c r="B205" s="3">
        <f>'Profil original'!B175</f>
        <v>0</v>
      </c>
      <c r="C205">
        <f t="shared" si="29"/>
        <v>0</v>
      </c>
      <c r="D205">
        <f t="shared" si="33"/>
        <v>0</v>
      </c>
      <c r="E205">
        <f t="shared" si="34"/>
        <v>0</v>
      </c>
      <c r="F205">
        <f t="shared" si="35"/>
        <v>0</v>
      </c>
      <c r="G205">
        <f t="shared" si="30"/>
        <v>0.7071067811865476</v>
      </c>
      <c r="H205">
        <f t="shared" si="36"/>
        <v>0.7071067811865476</v>
      </c>
      <c r="I205">
        <f t="shared" si="42"/>
        <v>1.4142135623730951</v>
      </c>
      <c r="J205">
        <f t="shared" si="31"/>
        <v>1.4142135623730951</v>
      </c>
      <c r="K205">
        <f t="shared" si="32"/>
        <v>0</v>
      </c>
      <c r="L205">
        <f t="shared" si="43"/>
        <v>1.4142135623730951</v>
      </c>
      <c r="M205">
        <f t="shared" si="41"/>
        <v>0</v>
      </c>
      <c r="N205">
        <f t="shared" si="39"/>
        <v>0</v>
      </c>
      <c r="P205">
        <f t="shared" si="40"/>
        <v>0</v>
      </c>
    </row>
    <row r="206" spans="1:16" ht="12.75">
      <c r="A206" s="3">
        <f>'Profil original'!A176</f>
        <v>0</v>
      </c>
      <c r="B206" s="3">
        <f>'Profil original'!B176</f>
        <v>0</v>
      </c>
      <c r="C206">
        <f t="shared" si="29"/>
        <v>0</v>
      </c>
      <c r="D206">
        <f t="shared" si="33"/>
        <v>0</v>
      </c>
      <c r="E206">
        <f t="shared" si="34"/>
        <v>0</v>
      </c>
      <c r="F206">
        <f t="shared" si="35"/>
        <v>0</v>
      </c>
      <c r="G206">
        <f t="shared" si="30"/>
        <v>0.7071067811865476</v>
      </c>
      <c r="H206">
        <f t="shared" si="36"/>
        <v>0.7071067811865476</v>
      </c>
      <c r="I206">
        <f t="shared" si="42"/>
        <v>1.4142135623730951</v>
      </c>
      <c r="J206">
        <f t="shared" si="31"/>
        <v>1.4142135623730951</v>
      </c>
      <c r="K206">
        <f t="shared" si="32"/>
        <v>0</v>
      </c>
      <c r="L206">
        <f t="shared" si="43"/>
        <v>1.4142135623730951</v>
      </c>
      <c r="M206">
        <f t="shared" si="41"/>
        <v>0</v>
      </c>
      <c r="N206">
        <f t="shared" si="39"/>
        <v>0</v>
      </c>
      <c r="P206">
        <f t="shared" si="40"/>
        <v>0</v>
      </c>
    </row>
    <row r="207" spans="1:16" ht="12.75">
      <c r="A207" s="3">
        <f>'Profil original'!A177</f>
        <v>0</v>
      </c>
      <c r="B207" s="3">
        <f>'Profil original'!B177</f>
        <v>0</v>
      </c>
      <c r="C207">
        <f t="shared" si="29"/>
        <v>0</v>
      </c>
      <c r="D207">
        <f t="shared" si="33"/>
        <v>0</v>
      </c>
      <c r="E207">
        <f t="shared" si="34"/>
        <v>0</v>
      </c>
      <c r="F207">
        <f t="shared" si="35"/>
        <v>0</v>
      </c>
      <c r="G207">
        <f t="shared" si="30"/>
        <v>0.7071067811865476</v>
      </c>
      <c r="H207">
        <f t="shared" si="36"/>
        <v>0.7071067811865476</v>
      </c>
      <c r="I207">
        <f t="shared" si="42"/>
        <v>1.4142135623730951</v>
      </c>
      <c r="J207">
        <f t="shared" si="31"/>
        <v>1.4142135623730951</v>
      </c>
      <c r="K207">
        <f t="shared" si="32"/>
        <v>0</v>
      </c>
      <c r="L207">
        <f t="shared" si="43"/>
        <v>1.4142135623730951</v>
      </c>
      <c r="M207">
        <f t="shared" si="41"/>
        <v>0</v>
      </c>
      <c r="N207">
        <f t="shared" si="39"/>
        <v>0</v>
      </c>
      <c r="P207">
        <f t="shared" si="40"/>
        <v>0</v>
      </c>
    </row>
    <row r="208" spans="1:16" ht="12.75">
      <c r="A208" s="3">
        <f>'Profil original'!A178</f>
        <v>0</v>
      </c>
      <c r="B208" s="3">
        <f>'Profil original'!B178</f>
        <v>0</v>
      </c>
      <c r="C208">
        <f t="shared" si="29"/>
        <v>0</v>
      </c>
      <c r="D208">
        <f t="shared" si="33"/>
        <v>0</v>
      </c>
      <c r="E208">
        <f t="shared" si="34"/>
        <v>0</v>
      </c>
      <c r="F208">
        <f t="shared" si="35"/>
        <v>0</v>
      </c>
      <c r="G208">
        <f t="shared" si="30"/>
        <v>0.7071067811865476</v>
      </c>
      <c r="H208">
        <f t="shared" si="36"/>
        <v>0.7071067811865476</v>
      </c>
      <c r="I208">
        <f t="shared" si="42"/>
        <v>1.4142135623730951</v>
      </c>
      <c r="J208">
        <f t="shared" si="31"/>
        <v>1.4142135623730951</v>
      </c>
      <c r="K208">
        <f t="shared" si="32"/>
        <v>0</v>
      </c>
      <c r="L208">
        <f t="shared" si="43"/>
        <v>1.4142135623730951</v>
      </c>
      <c r="M208">
        <f t="shared" si="41"/>
        <v>0</v>
      </c>
      <c r="N208">
        <f t="shared" si="39"/>
        <v>0</v>
      </c>
      <c r="P208">
        <f t="shared" si="40"/>
        <v>0</v>
      </c>
    </row>
    <row r="209" spans="1:16" ht="12.75">
      <c r="A209" s="3">
        <f>'Profil original'!A179</f>
        <v>0</v>
      </c>
      <c r="B209" s="3">
        <f>'Profil original'!B179</f>
        <v>0</v>
      </c>
      <c r="C209">
        <f t="shared" si="29"/>
        <v>0</v>
      </c>
      <c r="D209">
        <f t="shared" si="33"/>
        <v>0</v>
      </c>
      <c r="E209">
        <f t="shared" si="34"/>
        <v>0</v>
      </c>
      <c r="F209">
        <f t="shared" si="35"/>
        <v>0</v>
      </c>
      <c r="G209">
        <f t="shared" si="30"/>
        <v>0.7071067811865476</v>
      </c>
      <c r="H209">
        <f t="shared" si="36"/>
        <v>0.7071067811865476</v>
      </c>
      <c r="I209">
        <f t="shared" si="42"/>
        <v>1.4142135623730951</v>
      </c>
      <c r="J209">
        <f t="shared" si="31"/>
        <v>1.4142135623730951</v>
      </c>
      <c r="K209">
        <f t="shared" si="32"/>
        <v>0</v>
      </c>
      <c r="L209">
        <f t="shared" si="43"/>
        <v>1.4142135623730951</v>
      </c>
      <c r="M209">
        <f t="shared" si="41"/>
        <v>0</v>
      </c>
      <c r="N209">
        <f t="shared" si="39"/>
        <v>0</v>
      </c>
      <c r="P209">
        <f t="shared" si="40"/>
        <v>0</v>
      </c>
    </row>
    <row r="210" spans="1:16" ht="12.75">
      <c r="A210" s="3">
        <f>'Profil original'!A180</f>
        <v>0</v>
      </c>
      <c r="B210" s="3">
        <f>'Profil original'!B180</f>
        <v>0</v>
      </c>
      <c r="C210">
        <f t="shared" si="29"/>
        <v>0</v>
      </c>
      <c r="D210">
        <f t="shared" si="33"/>
        <v>0</v>
      </c>
      <c r="E210">
        <f t="shared" si="34"/>
        <v>0</v>
      </c>
      <c r="F210">
        <f t="shared" si="35"/>
        <v>0</v>
      </c>
      <c r="G210">
        <f t="shared" si="30"/>
        <v>0.7071067811865476</v>
      </c>
      <c r="H210">
        <f t="shared" si="36"/>
        <v>0.7071067811865476</v>
      </c>
      <c r="I210">
        <f t="shared" si="42"/>
        <v>1.4142135623730951</v>
      </c>
      <c r="J210">
        <f t="shared" si="31"/>
        <v>1.4142135623730951</v>
      </c>
      <c r="K210">
        <f t="shared" si="32"/>
        <v>0</v>
      </c>
      <c r="L210">
        <f t="shared" si="43"/>
        <v>1.4142135623730951</v>
      </c>
      <c r="M210">
        <f t="shared" si="41"/>
        <v>0</v>
      </c>
      <c r="N210">
        <f t="shared" si="39"/>
        <v>0</v>
      </c>
      <c r="P210">
        <f t="shared" si="40"/>
        <v>0</v>
      </c>
    </row>
    <row r="211" spans="1:16" ht="12.75">
      <c r="A211" s="3">
        <f>'Profil original'!A181</f>
        <v>0</v>
      </c>
      <c r="B211" s="3">
        <f>'Profil original'!B181</f>
        <v>0</v>
      </c>
      <c r="C211">
        <f t="shared" si="29"/>
        <v>0</v>
      </c>
      <c r="D211">
        <f t="shared" si="33"/>
        <v>0</v>
      </c>
      <c r="E211">
        <f t="shared" si="34"/>
        <v>0</v>
      </c>
      <c r="F211">
        <f t="shared" si="35"/>
        <v>0</v>
      </c>
      <c r="G211">
        <f t="shared" si="30"/>
        <v>0.7071067811865476</v>
      </c>
      <c r="H211">
        <f t="shared" si="36"/>
        <v>0.7071067811865476</v>
      </c>
      <c r="I211">
        <f t="shared" si="42"/>
        <v>1.4142135623730951</v>
      </c>
      <c r="J211">
        <f t="shared" si="31"/>
        <v>1.4142135623730951</v>
      </c>
      <c r="K211">
        <f t="shared" si="32"/>
        <v>0</v>
      </c>
      <c r="L211">
        <f t="shared" si="43"/>
        <v>1.4142135623730951</v>
      </c>
      <c r="M211">
        <f t="shared" si="41"/>
        <v>0</v>
      </c>
      <c r="N211">
        <f t="shared" si="39"/>
        <v>0</v>
      </c>
      <c r="P211">
        <f t="shared" si="40"/>
        <v>0</v>
      </c>
    </row>
    <row r="212" spans="1:16" ht="12.75">
      <c r="A212" s="3">
        <f>'Profil original'!A182</f>
        <v>0</v>
      </c>
      <c r="B212" s="3">
        <f>'Profil original'!B182</f>
        <v>0</v>
      </c>
      <c r="C212">
        <f t="shared" si="29"/>
        <v>0</v>
      </c>
      <c r="D212">
        <f t="shared" si="33"/>
        <v>0</v>
      </c>
      <c r="E212">
        <f t="shared" si="34"/>
        <v>0</v>
      </c>
      <c r="F212">
        <f t="shared" si="35"/>
        <v>0</v>
      </c>
      <c r="G212">
        <f t="shared" si="30"/>
        <v>0.7071067811865476</v>
      </c>
      <c r="H212">
        <f t="shared" si="36"/>
        <v>0.7071067811865476</v>
      </c>
      <c r="I212">
        <f t="shared" si="42"/>
        <v>1.4142135623730951</v>
      </c>
      <c r="J212">
        <f t="shared" si="31"/>
        <v>1.4142135623730951</v>
      </c>
      <c r="K212">
        <f t="shared" si="32"/>
        <v>0</v>
      </c>
      <c r="L212">
        <f t="shared" si="43"/>
        <v>1.4142135623730951</v>
      </c>
      <c r="M212">
        <f t="shared" si="41"/>
        <v>0</v>
      </c>
      <c r="N212">
        <f t="shared" si="39"/>
        <v>0</v>
      </c>
      <c r="P212">
        <f t="shared" si="40"/>
        <v>0</v>
      </c>
    </row>
    <row r="213" spans="1:16" ht="12.75">
      <c r="A213" s="3">
        <f>'Profil original'!A183</f>
        <v>0</v>
      </c>
      <c r="B213" s="3">
        <f>'Profil original'!B183</f>
        <v>0</v>
      </c>
      <c r="C213">
        <f t="shared" si="29"/>
        <v>0</v>
      </c>
      <c r="D213">
        <f t="shared" si="33"/>
        <v>0</v>
      </c>
      <c r="E213">
        <f t="shared" si="34"/>
        <v>0</v>
      </c>
      <c r="F213">
        <f t="shared" si="35"/>
        <v>0</v>
      </c>
      <c r="G213">
        <f t="shared" si="30"/>
        <v>0.7071067811865476</v>
      </c>
      <c r="H213">
        <f t="shared" si="36"/>
        <v>0.7071067811865476</v>
      </c>
      <c r="I213">
        <f t="shared" si="42"/>
        <v>1.4142135623730951</v>
      </c>
      <c r="J213">
        <f t="shared" si="31"/>
        <v>1.4142135623730951</v>
      </c>
      <c r="K213">
        <f t="shared" si="32"/>
        <v>0</v>
      </c>
      <c r="L213">
        <f t="shared" si="43"/>
        <v>1.4142135623730951</v>
      </c>
      <c r="M213">
        <f t="shared" si="41"/>
        <v>0</v>
      </c>
      <c r="N213">
        <f t="shared" si="39"/>
        <v>0</v>
      </c>
      <c r="P213">
        <f t="shared" si="40"/>
        <v>0</v>
      </c>
    </row>
    <row r="214" spans="1:16" ht="12.75">
      <c r="A214" s="3">
        <f>'Profil original'!A184</f>
        <v>0</v>
      </c>
      <c r="B214" s="3">
        <f>'Profil original'!B184</f>
        <v>0</v>
      </c>
      <c r="C214">
        <f t="shared" si="29"/>
        <v>0</v>
      </c>
      <c r="D214">
        <f t="shared" si="33"/>
        <v>0</v>
      </c>
      <c r="E214">
        <f t="shared" si="34"/>
        <v>0</v>
      </c>
      <c r="F214">
        <f t="shared" si="35"/>
        <v>0</v>
      </c>
      <c r="G214">
        <f t="shared" si="30"/>
        <v>0.7071067811865476</v>
      </c>
      <c r="H214">
        <f t="shared" si="36"/>
        <v>0.7071067811865476</v>
      </c>
      <c r="I214">
        <f t="shared" si="42"/>
        <v>1.4142135623730951</v>
      </c>
      <c r="J214">
        <f t="shared" si="31"/>
        <v>1.4142135623730951</v>
      </c>
      <c r="K214">
        <f t="shared" si="32"/>
        <v>0</v>
      </c>
      <c r="L214">
        <f t="shared" si="43"/>
        <v>1.4142135623730951</v>
      </c>
      <c r="M214">
        <f t="shared" si="41"/>
        <v>0</v>
      </c>
      <c r="N214">
        <f t="shared" si="39"/>
        <v>0</v>
      </c>
      <c r="P214">
        <f t="shared" si="40"/>
        <v>0</v>
      </c>
    </row>
    <row r="215" spans="1:16" ht="12.75">
      <c r="A215" s="3">
        <f>'Profil original'!A185</f>
        <v>0</v>
      </c>
      <c r="B215" s="3">
        <f>'Profil original'!B185</f>
        <v>0</v>
      </c>
      <c r="C215">
        <f t="shared" si="29"/>
        <v>0</v>
      </c>
      <c r="D215">
        <f t="shared" si="33"/>
        <v>0</v>
      </c>
      <c r="E215">
        <f t="shared" si="34"/>
        <v>0</v>
      </c>
      <c r="F215">
        <f t="shared" si="35"/>
        <v>0</v>
      </c>
      <c r="G215">
        <f t="shared" si="30"/>
        <v>0.7071067811865476</v>
      </c>
      <c r="H215">
        <f t="shared" si="36"/>
        <v>0.7071067811865476</v>
      </c>
      <c r="I215">
        <f t="shared" si="42"/>
        <v>1.4142135623730951</v>
      </c>
      <c r="J215">
        <f t="shared" si="31"/>
        <v>1.4142135623730951</v>
      </c>
      <c r="K215">
        <f t="shared" si="32"/>
        <v>0</v>
      </c>
      <c r="L215">
        <f t="shared" si="43"/>
        <v>1.4142135623730951</v>
      </c>
      <c r="M215">
        <f t="shared" si="41"/>
        <v>0</v>
      </c>
      <c r="N215">
        <f t="shared" si="39"/>
        <v>0</v>
      </c>
      <c r="P215">
        <f t="shared" si="40"/>
        <v>0</v>
      </c>
    </row>
    <row r="216" spans="1:16" ht="12.75">
      <c r="A216" s="3">
        <f>'Profil original'!A186</f>
        <v>0</v>
      </c>
      <c r="B216" s="3">
        <f>'Profil original'!B186</f>
        <v>0</v>
      </c>
      <c r="C216">
        <f t="shared" si="29"/>
        <v>0</v>
      </c>
      <c r="D216">
        <f t="shared" si="33"/>
        <v>0</v>
      </c>
      <c r="E216">
        <f t="shared" si="34"/>
        <v>0</v>
      </c>
      <c r="F216">
        <f t="shared" si="35"/>
        <v>0</v>
      </c>
      <c r="G216">
        <f t="shared" si="30"/>
        <v>0.7071067811865476</v>
      </c>
      <c r="H216">
        <f t="shared" si="36"/>
        <v>0.7071067811865476</v>
      </c>
      <c r="I216">
        <f t="shared" si="42"/>
        <v>1.4142135623730951</v>
      </c>
      <c r="J216">
        <f t="shared" si="31"/>
        <v>1.4142135623730951</v>
      </c>
      <c r="K216">
        <f t="shared" si="32"/>
        <v>0</v>
      </c>
      <c r="L216">
        <f t="shared" si="43"/>
        <v>1.4142135623730951</v>
      </c>
      <c r="M216">
        <f t="shared" si="41"/>
        <v>0</v>
      </c>
      <c r="N216">
        <f t="shared" si="39"/>
        <v>0</v>
      </c>
      <c r="P216">
        <f t="shared" si="40"/>
        <v>0</v>
      </c>
    </row>
    <row r="217" spans="1:16" ht="12.75">
      <c r="A217" s="3">
        <f>'Profil original'!A187</f>
        <v>0</v>
      </c>
      <c r="B217" s="3">
        <f>'Profil original'!B187</f>
        <v>0</v>
      </c>
      <c r="C217">
        <f t="shared" si="29"/>
        <v>0</v>
      </c>
      <c r="D217">
        <f t="shared" si="33"/>
        <v>0</v>
      </c>
      <c r="E217">
        <f t="shared" si="34"/>
        <v>0</v>
      </c>
      <c r="F217">
        <f t="shared" si="35"/>
        <v>0</v>
      </c>
      <c r="G217">
        <f t="shared" si="30"/>
        <v>0.7071067811865476</v>
      </c>
      <c r="H217">
        <f t="shared" si="36"/>
        <v>0.7071067811865476</v>
      </c>
      <c r="I217">
        <f t="shared" si="42"/>
        <v>1.4142135623730951</v>
      </c>
      <c r="J217">
        <f t="shared" si="31"/>
        <v>1.4142135623730951</v>
      </c>
      <c r="K217">
        <f t="shared" si="32"/>
        <v>0</v>
      </c>
      <c r="L217">
        <f t="shared" si="43"/>
        <v>1.4142135623730951</v>
      </c>
      <c r="M217">
        <f t="shared" si="41"/>
        <v>0</v>
      </c>
      <c r="N217">
        <f t="shared" si="39"/>
        <v>0</v>
      </c>
      <c r="P217">
        <f t="shared" si="40"/>
        <v>0</v>
      </c>
    </row>
    <row r="218" spans="1:16" ht="12.75">
      <c r="A218" s="3">
        <f>'Profil original'!A188</f>
        <v>0</v>
      </c>
      <c r="B218" s="3">
        <f>'Profil original'!B188</f>
        <v>0</v>
      </c>
      <c r="C218">
        <f t="shared" si="29"/>
        <v>0</v>
      </c>
      <c r="D218">
        <f t="shared" si="33"/>
        <v>0</v>
      </c>
      <c r="E218">
        <f t="shared" si="34"/>
        <v>0</v>
      </c>
      <c r="F218">
        <f t="shared" si="35"/>
        <v>0</v>
      </c>
      <c r="G218">
        <f t="shared" si="30"/>
        <v>0.7071067811865476</v>
      </c>
      <c r="H218">
        <f t="shared" si="36"/>
        <v>0.7071067811865476</v>
      </c>
      <c r="I218">
        <f t="shared" si="42"/>
        <v>1.4142135623730951</v>
      </c>
      <c r="J218">
        <f t="shared" si="31"/>
        <v>1.4142135623730951</v>
      </c>
      <c r="K218">
        <f t="shared" si="32"/>
        <v>0</v>
      </c>
      <c r="L218">
        <f t="shared" si="43"/>
        <v>1.4142135623730951</v>
      </c>
      <c r="M218">
        <f t="shared" si="41"/>
        <v>0</v>
      </c>
      <c r="N218">
        <f t="shared" si="39"/>
        <v>0</v>
      </c>
      <c r="P218">
        <f t="shared" si="40"/>
        <v>0</v>
      </c>
    </row>
    <row r="219" spans="1:16" ht="12.75">
      <c r="A219" s="3">
        <f>'Profil original'!A189</f>
        <v>0</v>
      </c>
      <c r="B219" s="3">
        <f>'Profil original'!B189</f>
        <v>0</v>
      </c>
      <c r="C219">
        <f t="shared" si="29"/>
        <v>0</v>
      </c>
      <c r="D219">
        <f t="shared" si="33"/>
        <v>0</v>
      </c>
      <c r="E219">
        <f t="shared" si="34"/>
        <v>0</v>
      </c>
      <c r="F219">
        <f t="shared" si="35"/>
        <v>0</v>
      </c>
      <c r="G219">
        <f t="shared" si="30"/>
        <v>0.7071067811865476</v>
      </c>
      <c r="H219">
        <f t="shared" si="36"/>
        <v>0.7071067811865476</v>
      </c>
      <c r="I219">
        <f t="shared" si="42"/>
        <v>1.4142135623730951</v>
      </c>
      <c r="J219">
        <f t="shared" si="31"/>
        <v>1.4142135623730951</v>
      </c>
      <c r="K219">
        <f t="shared" si="32"/>
        <v>0</v>
      </c>
      <c r="L219">
        <f t="shared" si="43"/>
        <v>1.4142135623730951</v>
      </c>
      <c r="M219">
        <f t="shared" si="41"/>
        <v>0</v>
      </c>
      <c r="N219">
        <f t="shared" si="39"/>
        <v>0</v>
      </c>
      <c r="P219">
        <f t="shared" si="40"/>
        <v>0</v>
      </c>
    </row>
    <row r="220" spans="1:16" ht="12.75">
      <c r="A220" s="3">
        <f>'Profil original'!A190</f>
        <v>0</v>
      </c>
      <c r="B220" s="3">
        <f>'Profil original'!B190</f>
        <v>0</v>
      </c>
      <c r="C220">
        <f t="shared" si="29"/>
        <v>0</v>
      </c>
      <c r="D220">
        <f t="shared" si="33"/>
        <v>0</v>
      </c>
      <c r="E220">
        <f t="shared" si="34"/>
        <v>0</v>
      </c>
      <c r="F220">
        <f t="shared" si="35"/>
        <v>0</v>
      </c>
      <c r="G220">
        <f t="shared" si="30"/>
        <v>0.7071067811865476</v>
      </c>
      <c r="H220">
        <f t="shared" si="36"/>
        <v>0.7071067811865476</v>
      </c>
      <c r="I220">
        <f t="shared" si="42"/>
        <v>1.4142135623730951</v>
      </c>
      <c r="J220">
        <f t="shared" si="31"/>
        <v>1.4142135623730951</v>
      </c>
      <c r="K220">
        <f t="shared" si="32"/>
        <v>0</v>
      </c>
      <c r="L220">
        <f t="shared" si="43"/>
        <v>1.4142135623730951</v>
      </c>
      <c r="M220">
        <f t="shared" si="41"/>
        <v>0</v>
      </c>
      <c r="N220">
        <f t="shared" si="39"/>
        <v>0</v>
      </c>
      <c r="P220">
        <f t="shared" si="40"/>
        <v>0</v>
      </c>
    </row>
    <row r="221" spans="1:16" ht="12.75">
      <c r="A221" s="3">
        <f>'Profil original'!A191</f>
        <v>0</v>
      </c>
      <c r="B221" s="3">
        <f>'Profil original'!B191</f>
        <v>0</v>
      </c>
      <c r="C221">
        <f t="shared" si="29"/>
        <v>0</v>
      </c>
      <c r="D221">
        <f t="shared" si="33"/>
        <v>0</v>
      </c>
      <c r="E221">
        <f t="shared" si="34"/>
        <v>0</v>
      </c>
      <c r="F221">
        <f t="shared" si="35"/>
        <v>0</v>
      </c>
      <c r="G221">
        <f t="shared" si="30"/>
        <v>0.7071067811865476</v>
      </c>
      <c r="H221">
        <f t="shared" si="36"/>
        <v>0.7071067811865476</v>
      </c>
      <c r="I221">
        <f t="shared" si="42"/>
        <v>1.4142135623730951</v>
      </c>
      <c r="J221">
        <f t="shared" si="31"/>
        <v>1.4142135623730951</v>
      </c>
      <c r="K221">
        <f t="shared" si="32"/>
        <v>0</v>
      </c>
      <c r="L221">
        <f t="shared" si="43"/>
        <v>1.4142135623730951</v>
      </c>
      <c r="M221">
        <f t="shared" si="41"/>
        <v>0</v>
      </c>
      <c r="N221">
        <f t="shared" si="39"/>
        <v>0</v>
      </c>
      <c r="P221">
        <f t="shared" si="40"/>
        <v>0</v>
      </c>
    </row>
    <row r="222" spans="1:16" ht="12.75">
      <c r="A222" s="3">
        <f>'Profil original'!A192</f>
        <v>0</v>
      </c>
      <c r="B222" s="3">
        <f>'Profil original'!B192</f>
        <v>0</v>
      </c>
      <c r="C222">
        <f t="shared" si="29"/>
        <v>0</v>
      </c>
      <c r="D222">
        <f t="shared" si="33"/>
        <v>0</v>
      </c>
      <c r="E222">
        <f t="shared" si="34"/>
        <v>0</v>
      </c>
      <c r="F222">
        <f t="shared" si="35"/>
        <v>0</v>
      </c>
      <c r="G222">
        <f t="shared" si="30"/>
        <v>0.7071067811865476</v>
      </c>
      <c r="H222">
        <f t="shared" si="36"/>
        <v>0.7071067811865476</v>
      </c>
      <c r="I222">
        <f t="shared" si="42"/>
        <v>1.4142135623730951</v>
      </c>
      <c r="J222">
        <f t="shared" si="31"/>
        <v>1.4142135623730951</v>
      </c>
      <c r="K222">
        <f t="shared" si="32"/>
        <v>0</v>
      </c>
      <c r="L222">
        <f t="shared" si="43"/>
        <v>1.4142135623730951</v>
      </c>
      <c r="M222">
        <f t="shared" si="41"/>
        <v>0</v>
      </c>
      <c r="N222">
        <f t="shared" si="39"/>
        <v>0</v>
      </c>
      <c r="P222">
        <f t="shared" si="40"/>
        <v>0</v>
      </c>
    </row>
    <row r="223" spans="1:16" ht="12.75">
      <c r="A223" s="3">
        <f>'Profil original'!A193</f>
        <v>0</v>
      </c>
      <c r="B223" s="3">
        <f>'Profil original'!B193</f>
        <v>0</v>
      </c>
      <c r="C223">
        <f t="shared" si="29"/>
        <v>0</v>
      </c>
      <c r="D223">
        <f t="shared" si="33"/>
        <v>0</v>
      </c>
      <c r="E223">
        <f t="shared" si="34"/>
        <v>0</v>
      </c>
      <c r="F223">
        <f t="shared" si="35"/>
        <v>0</v>
      </c>
      <c r="G223">
        <f t="shared" si="30"/>
        <v>0.7071067811865476</v>
      </c>
      <c r="H223">
        <f t="shared" si="36"/>
        <v>0.7071067811865476</v>
      </c>
      <c r="I223">
        <f t="shared" si="42"/>
        <v>1.4142135623730951</v>
      </c>
      <c r="J223">
        <f t="shared" si="31"/>
        <v>1.4142135623730951</v>
      </c>
      <c r="K223">
        <f t="shared" si="32"/>
        <v>0</v>
      </c>
      <c r="L223">
        <f t="shared" si="43"/>
        <v>1.4142135623730951</v>
      </c>
      <c r="M223">
        <f t="shared" si="41"/>
        <v>0</v>
      </c>
      <c r="N223">
        <f t="shared" si="39"/>
        <v>0</v>
      </c>
      <c r="P223">
        <f t="shared" si="40"/>
        <v>0</v>
      </c>
    </row>
    <row r="224" spans="1:16" ht="12.75">
      <c r="A224" s="3">
        <f>'Profil original'!A194</f>
        <v>0</v>
      </c>
      <c r="B224" s="3">
        <f>'Profil original'!B194</f>
        <v>0</v>
      </c>
      <c r="C224">
        <f aca="true" t="shared" si="44" ref="C224:C232">A224*$B$20</f>
        <v>0</v>
      </c>
      <c r="D224">
        <f t="shared" si="33"/>
        <v>0</v>
      </c>
      <c r="E224">
        <f t="shared" si="34"/>
        <v>0</v>
      </c>
      <c r="F224">
        <f t="shared" si="35"/>
        <v>0</v>
      </c>
      <c r="G224">
        <f aca="true" t="shared" si="45" ref="G224:G232">$B$22*(1-A224)</f>
        <v>0.7071067811865476</v>
      </c>
      <c r="H224">
        <f t="shared" si="36"/>
        <v>0.7071067811865476</v>
      </c>
      <c r="I224">
        <f t="shared" si="42"/>
        <v>1.4142135623730951</v>
      </c>
      <c r="J224">
        <f aca="true" t="shared" si="46" ref="J224:J232">$B$26+H224</f>
        <v>1.4142135623730951</v>
      </c>
      <c r="K224">
        <f aca="true" t="shared" si="47" ref="K224:K232">($B$27-H224)</f>
        <v>0</v>
      </c>
      <c r="L224">
        <f t="shared" si="43"/>
        <v>1.4142135623730951</v>
      </c>
      <c r="M224">
        <f t="shared" si="41"/>
        <v>0</v>
      </c>
      <c r="N224">
        <f t="shared" si="39"/>
        <v>0</v>
      </c>
      <c r="P224">
        <f t="shared" si="40"/>
        <v>0</v>
      </c>
    </row>
    <row r="225" spans="1:16" ht="12.75">
      <c r="A225" s="3">
        <f>'Profil original'!A195</f>
        <v>0</v>
      </c>
      <c r="B225" s="3">
        <f>'Profil original'!B195</f>
        <v>0</v>
      </c>
      <c r="C225">
        <f t="shared" si="44"/>
        <v>0</v>
      </c>
      <c r="D225">
        <f aca="true" t="shared" si="48" ref="D225:D232">IF(I225=0,0,((B225)*J225/I225*$B$5)+M225)</f>
        <v>0</v>
      </c>
      <c r="E225">
        <f aca="true" t="shared" si="49" ref="E225:E232">C225</f>
        <v>0</v>
      </c>
      <c r="F225">
        <f aca="true" t="shared" si="50" ref="F225:F232">IF(I225=0,0,-((B225)*K225/I225*$B$5)-M225)</f>
        <v>0</v>
      </c>
      <c r="G225">
        <f t="shared" si="45"/>
        <v>0.7071067811865476</v>
      </c>
      <c r="H225">
        <f aca="true" t="shared" si="51" ref="H225:H232">$B$24*(1-A225)*$B$20/$B$23</f>
        <v>0.7071067811865476</v>
      </c>
      <c r="I225">
        <f t="shared" si="42"/>
        <v>1.4142135623730951</v>
      </c>
      <c r="J225">
        <f t="shared" si="46"/>
        <v>1.4142135623730951</v>
      </c>
      <c r="K225">
        <f t="shared" si="47"/>
        <v>0</v>
      </c>
      <c r="L225">
        <f t="shared" si="43"/>
        <v>1.4142135623730951</v>
      </c>
      <c r="M225">
        <f t="shared" si="41"/>
        <v>0</v>
      </c>
      <c r="N225">
        <f aca="true" t="shared" si="52" ref="N225:N232">($B$27+G225)/($B$27+$B$26)*(D225+F225)-F225</f>
        <v>0</v>
      </c>
      <c r="P225">
        <f aca="true" t="shared" si="53" ref="P225:P232">(H225+G225)/(H225+$B$26)*D225</f>
        <v>0</v>
      </c>
    </row>
    <row r="226" spans="1:16" ht="12.75">
      <c r="A226" s="3">
        <f>'Profil original'!A196</f>
        <v>0</v>
      </c>
      <c r="B226" s="3">
        <f>'Profil original'!B196</f>
        <v>0</v>
      </c>
      <c r="C226">
        <f t="shared" si="44"/>
        <v>0</v>
      </c>
      <c r="D226">
        <f t="shared" si="48"/>
        <v>0</v>
      </c>
      <c r="E226">
        <f t="shared" si="49"/>
        <v>0</v>
      </c>
      <c r="F226">
        <f t="shared" si="50"/>
        <v>0</v>
      </c>
      <c r="G226">
        <f t="shared" si="45"/>
        <v>0.7071067811865476</v>
      </c>
      <c r="H226">
        <f t="shared" si="51"/>
        <v>0.7071067811865476</v>
      </c>
      <c r="I226">
        <f t="shared" si="42"/>
        <v>1.4142135623730951</v>
      </c>
      <c r="J226">
        <f t="shared" si="46"/>
        <v>1.4142135623730951</v>
      </c>
      <c r="K226">
        <f t="shared" si="47"/>
        <v>0</v>
      </c>
      <c r="L226">
        <f t="shared" si="43"/>
        <v>1.4142135623730951</v>
      </c>
      <c r="M226">
        <f aca="true" t="shared" si="54" ref="M226:M232">IF(A225&gt;A226,A226*$B$6*0.01,A226*$B$6*-0.01)</f>
        <v>0</v>
      </c>
      <c r="N226">
        <f t="shared" si="52"/>
        <v>0</v>
      </c>
      <c r="P226">
        <f t="shared" si="53"/>
        <v>0</v>
      </c>
    </row>
    <row r="227" spans="1:16" ht="12.75">
      <c r="A227" s="3">
        <f>'Profil original'!A197</f>
        <v>0</v>
      </c>
      <c r="B227" s="3">
        <f>'Profil original'!B197</f>
        <v>0</v>
      </c>
      <c r="C227">
        <f t="shared" si="44"/>
        <v>0</v>
      </c>
      <c r="D227">
        <f t="shared" si="48"/>
        <v>0</v>
      </c>
      <c r="E227">
        <f t="shared" si="49"/>
        <v>0</v>
      </c>
      <c r="F227">
        <f t="shared" si="50"/>
        <v>0</v>
      </c>
      <c r="G227">
        <f t="shared" si="45"/>
        <v>0.7071067811865476</v>
      </c>
      <c r="H227">
        <f t="shared" si="51"/>
        <v>0.7071067811865476</v>
      </c>
      <c r="I227">
        <f t="shared" si="42"/>
        <v>1.4142135623730951</v>
      </c>
      <c r="J227">
        <f t="shared" si="46"/>
        <v>1.4142135623730951</v>
      </c>
      <c r="K227">
        <f t="shared" si="47"/>
        <v>0</v>
      </c>
      <c r="L227">
        <f t="shared" si="43"/>
        <v>1.4142135623730951</v>
      </c>
      <c r="M227">
        <f t="shared" si="54"/>
        <v>0</v>
      </c>
      <c r="N227">
        <f t="shared" si="52"/>
        <v>0</v>
      </c>
      <c r="P227">
        <f t="shared" si="53"/>
        <v>0</v>
      </c>
    </row>
    <row r="228" spans="1:16" ht="12.75">
      <c r="A228" s="3">
        <f>'Profil original'!A198</f>
        <v>0</v>
      </c>
      <c r="B228" s="3">
        <f>'Profil original'!B198</f>
        <v>0</v>
      </c>
      <c r="C228">
        <f t="shared" si="44"/>
        <v>0</v>
      </c>
      <c r="D228">
        <f t="shared" si="48"/>
        <v>0</v>
      </c>
      <c r="E228">
        <f t="shared" si="49"/>
        <v>0</v>
      </c>
      <c r="F228">
        <f t="shared" si="50"/>
        <v>0</v>
      </c>
      <c r="G228">
        <f t="shared" si="45"/>
        <v>0.7071067811865476</v>
      </c>
      <c r="H228">
        <f t="shared" si="51"/>
        <v>0.7071067811865476</v>
      </c>
      <c r="I228">
        <f t="shared" si="42"/>
        <v>1.4142135623730951</v>
      </c>
      <c r="J228">
        <f t="shared" si="46"/>
        <v>1.4142135623730951</v>
      </c>
      <c r="K228">
        <f t="shared" si="47"/>
        <v>0</v>
      </c>
      <c r="L228">
        <f t="shared" si="43"/>
        <v>1.4142135623730951</v>
      </c>
      <c r="M228">
        <f t="shared" si="54"/>
        <v>0</v>
      </c>
      <c r="N228">
        <f t="shared" si="52"/>
        <v>0</v>
      </c>
      <c r="P228">
        <f t="shared" si="53"/>
        <v>0</v>
      </c>
    </row>
    <row r="229" spans="1:16" ht="12.75">
      <c r="A229" s="3">
        <f>'Profil original'!A199</f>
        <v>0</v>
      </c>
      <c r="B229" s="3">
        <f>'Profil original'!B199</f>
        <v>0</v>
      </c>
      <c r="C229">
        <f t="shared" si="44"/>
        <v>0</v>
      </c>
      <c r="D229">
        <f t="shared" si="48"/>
        <v>0</v>
      </c>
      <c r="E229">
        <f t="shared" si="49"/>
        <v>0</v>
      </c>
      <c r="F229">
        <f t="shared" si="50"/>
        <v>0</v>
      </c>
      <c r="G229">
        <f t="shared" si="45"/>
        <v>0.7071067811865476</v>
      </c>
      <c r="H229">
        <f t="shared" si="51"/>
        <v>0.7071067811865476</v>
      </c>
      <c r="I229">
        <f t="shared" si="42"/>
        <v>1.4142135623730951</v>
      </c>
      <c r="J229">
        <f t="shared" si="46"/>
        <v>1.4142135623730951</v>
      </c>
      <c r="K229">
        <f t="shared" si="47"/>
        <v>0</v>
      </c>
      <c r="L229">
        <f t="shared" si="43"/>
        <v>1.4142135623730951</v>
      </c>
      <c r="M229">
        <f t="shared" si="54"/>
        <v>0</v>
      </c>
      <c r="N229">
        <f t="shared" si="52"/>
        <v>0</v>
      </c>
      <c r="P229">
        <f t="shared" si="53"/>
        <v>0</v>
      </c>
    </row>
    <row r="230" spans="1:16" ht="12.75">
      <c r="A230" s="3">
        <f>'Profil original'!A200</f>
        <v>0</v>
      </c>
      <c r="B230" s="3">
        <f>'Profil original'!B200</f>
        <v>0</v>
      </c>
      <c r="C230">
        <f t="shared" si="44"/>
        <v>0</v>
      </c>
      <c r="D230">
        <f t="shared" si="48"/>
        <v>0</v>
      </c>
      <c r="E230">
        <f t="shared" si="49"/>
        <v>0</v>
      </c>
      <c r="F230">
        <f t="shared" si="50"/>
        <v>0</v>
      </c>
      <c r="G230">
        <f t="shared" si="45"/>
        <v>0.7071067811865476</v>
      </c>
      <c r="H230">
        <f t="shared" si="51"/>
        <v>0.7071067811865476</v>
      </c>
      <c r="I230">
        <f t="shared" si="42"/>
        <v>1.4142135623730951</v>
      </c>
      <c r="J230">
        <f t="shared" si="46"/>
        <v>1.4142135623730951</v>
      </c>
      <c r="K230">
        <f t="shared" si="47"/>
        <v>0</v>
      </c>
      <c r="L230">
        <f t="shared" si="43"/>
        <v>1.4142135623730951</v>
      </c>
      <c r="M230">
        <f t="shared" si="54"/>
        <v>0</v>
      </c>
      <c r="N230">
        <f t="shared" si="52"/>
        <v>0</v>
      </c>
      <c r="P230">
        <f t="shared" si="53"/>
        <v>0</v>
      </c>
    </row>
    <row r="231" spans="1:16" ht="12.75">
      <c r="A231" s="3">
        <f>'Profil original'!A201</f>
        <v>0</v>
      </c>
      <c r="B231" s="3">
        <f>'Profil original'!B201</f>
        <v>0</v>
      </c>
      <c r="C231">
        <f t="shared" si="44"/>
        <v>0</v>
      </c>
      <c r="D231">
        <f t="shared" si="48"/>
        <v>0</v>
      </c>
      <c r="E231">
        <f t="shared" si="49"/>
        <v>0</v>
      </c>
      <c r="F231">
        <f t="shared" si="50"/>
        <v>0</v>
      </c>
      <c r="G231">
        <f t="shared" si="45"/>
        <v>0.7071067811865476</v>
      </c>
      <c r="H231">
        <f t="shared" si="51"/>
        <v>0.7071067811865476</v>
      </c>
      <c r="I231">
        <f t="shared" si="42"/>
        <v>1.4142135623730951</v>
      </c>
      <c r="J231">
        <f t="shared" si="46"/>
        <v>1.4142135623730951</v>
      </c>
      <c r="K231">
        <f t="shared" si="47"/>
        <v>0</v>
      </c>
      <c r="L231">
        <f t="shared" si="43"/>
        <v>1.4142135623730951</v>
      </c>
      <c r="M231">
        <f t="shared" si="54"/>
        <v>0</v>
      </c>
      <c r="N231">
        <f t="shared" si="52"/>
        <v>0</v>
      </c>
      <c r="P231">
        <f t="shared" si="53"/>
        <v>0</v>
      </c>
    </row>
    <row r="232" spans="1:16" ht="12.75">
      <c r="A232" s="3">
        <f>'Profil original'!A202</f>
        <v>0</v>
      </c>
      <c r="B232" s="3">
        <f>'Profil original'!B202</f>
        <v>0</v>
      </c>
      <c r="C232">
        <f t="shared" si="44"/>
        <v>0</v>
      </c>
      <c r="D232">
        <f t="shared" si="48"/>
        <v>0</v>
      </c>
      <c r="E232">
        <f t="shared" si="49"/>
        <v>0</v>
      </c>
      <c r="F232">
        <f t="shared" si="50"/>
        <v>0</v>
      </c>
      <c r="G232">
        <f t="shared" si="45"/>
        <v>0.7071067811865476</v>
      </c>
      <c r="H232">
        <f t="shared" si="51"/>
        <v>0.7071067811865476</v>
      </c>
      <c r="I232">
        <f t="shared" si="42"/>
        <v>1.4142135623730951</v>
      </c>
      <c r="J232">
        <f t="shared" si="46"/>
        <v>1.4142135623730951</v>
      </c>
      <c r="K232">
        <f t="shared" si="47"/>
        <v>0</v>
      </c>
      <c r="L232">
        <f t="shared" si="43"/>
        <v>1.4142135623730951</v>
      </c>
      <c r="M232">
        <f t="shared" si="54"/>
        <v>0</v>
      </c>
      <c r="N232">
        <f t="shared" si="52"/>
        <v>0</v>
      </c>
      <c r="P232">
        <f t="shared" si="53"/>
        <v>0</v>
      </c>
    </row>
  </sheetData>
  <sheetProtection password="CF25" sheet="1" objects="1" scenarios="1"/>
  <printOptions/>
  <pageMargins left="0.75" right="0.75" top="1" bottom="1" header="0.4921259845" footer="0.4921259845"/>
  <pageSetup fitToHeight="1" fitToWidth="1"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/>
  <dimension ref="A1:B200"/>
  <sheetViews>
    <sheetView workbookViewId="0" topLeftCell="A1">
      <selection activeCell="A1" sqref="A1:B62"/>
    </sheetView>
  </sheetViews>
  <sheetFormatPr defaultColWidth="11.421875" defaultRowHeight="12.75"/>
  <cols>
    <col min="1" max="1" width="14.57421875" style="1" customWidth="1"/>
    <col min="2" max="2" width="10.8515625" style="1" customWidth="1"/>
  </cols>
  <sheetData>
    <row r="1" spans="1:2" ht="12.75">
      <c r="A1" s="1" t="s">
        <v>49</v>
      </c>
      <c r="B1" s="1" t="str">
        <f>CONCATENATE(DONNEES!A31," ",DONNEES!B31," ",DONNEES!C31," ",DONNEES!D31)</f>
        <v>MH45 0  </v>
      </c>
    </row>
    <row r="2" spans="1:2" ht="12.75">
      <c r="A2" s="1">
        <f>DONNEES!C32*DONNEES!$B$21</f>
        <v>1</v>
      </c>
      <c r="B2" s="1">
        <f>DONNEES!D32*DONNEES!$B$21</f>
        <v>0</v>
      </c>
    </row>
    <row r="3" spans="1:2" ht="12.75">
      <c r="A3" s="1">
        <f>DONNEES!C33*DONNEES!$B$21</f>
        <v>0.9966899999999999</v>
      </c>
      <c r="B3" s="1">
        <f>DONNEES!D33*DONNEES!$B$21</f>
        <v>-0.021433453312153104</v>
      </c>
    </row>
    <row r="4" spans="1:2" ht="12.75">
      <c r="A4" s="1">
        <f>DONNEES!C34*DONNEES!$B$21</f>
        <v>0.98669</v>
      </c>
      <c r="B4" s="1">
        <f>DONNEES!D34*DONNEES!$B$21</f>
        <v>-0.011304948025038994</v>
      </c>
    </row>
    <row r="5" spans="1:2" ht="12.75">
      <c r="A5" s="1">
        <f>DONNEES!C35*DONNEES!$B$21</f>
        <v>0.9701299999999999</v>
      </c>
      <c r="B5" s="1">
        <f>DONNEES!D35*DONNEES!$B$21</f>
        <v>0.003900786398342637</v>
      </c>
    </row>
    <row r="6" spans="1:2" ht="12.75">
      <c r="A6" s="1">
        <f>DONNEES!C36*DONNEES!$B$21</f>
        <v>0.94746</v>
      </c>
      <c r="B6" s="1">
        <f>DONNEES!D36*DONNEES!$B$21</f>
        <v>0.018415219316922624</v>
      </c>
    </row>
    <row r="7" spans="1:2" ht="12.75">
      <c r="A7" s="1">
        <f>DONNEES!C37*DONNEES!$B$21</f>
        <v>0.91917</v>
      </c>
      <c r="B7" s="1">
        <f>DONNEES!D37*DONNEES!$B$21</f>
        <v>0.03139119854099621</v>
      </c>
    </row>
    <row r="8" spans="1:2" ht="12.75">
      <c r="A8" s="1">
        <f>DONNEES!C38*DONNEES!$B$21</f>
        <v>0.88574</v>
      </c>
      <c r="B8" s="1">
        <f>DONNEES!D38*DONNEES!$B$21</f>
        <v>0.04337384950648487</v>
      </c>
    </row>
    <row r="9" spans="1:2" ht="12.75">
      <c r="A9" s="1">
        <f>DONNEES!C39*DONNEES!$B$21</f>
        <v>0.84775</v>
      </c>
      <c r="B9" s="1">
        <f>DONNEES!D39*DONNEES!$B$21</f>
        <v>0.05501327912667462</v>
      </c>
    </row>
    <row r="10" spans="1:2" ht="12.75">
      <c r="A10" s="1">
        <f>DONNEES!C40*DONNEES!$B$21</f>
        <v>0.8058999999999998</v>
      </c>
      <c r="B10" s="1">
        <f>DONNEES!D40*DONNEES!$B$21</f>
        <v>0.06681767823746622</v>
      </c>
    </row>
    <row r="11" spans="1:2" ht="12.75">
      <c r="A11" s="1">
        <f>DONNEES!C41*DONNEES!$B$21</f>
        <v>0.7610699999999999</v>
      </c>
      <c r="B11" s="1">
        <f>DONNEES!D41*DONNEES!$B$21</f>
        <v>0.07846479811865659</v>
      </c>
    </row>
    <row r="12" spans="1:2" ht="12.75">
      <c r="A12" s="1">
        <f>DONNEES!C42*DONNEES!$B$21</f>
        <v>0.71405</v>
      </c>
      <c r="B12" s="1">
        <f>DONNEES!D42*DONNEES!$B$21</f>
        <v>0.08913373018510069</v>
      </c>
    </row>
    <row r="13" spans="1:2" ht="12.75">
      <c r="A13" s="1">
        <f>DONNEES!C43*DONNEES!$B$21</f>
        <v>0.66547</v>
      </c>
      <c r="B13" s="1">
        <f>DONNEES!D43*DONNEES!$B$21</f>
        <v>0.09839085827539323</v>
      </c>
    </row>
    <row r="14" spans="1:2" ht="12.75">
      <c r="A14" s="1">
        <f>DONNEES!C44*DONNEES!$B$21</f>
        <v>0.61587</v>
      </c>
      <c r="B14" s="1">
        <f>DONNEES!D44*DONNEES!$B$21</f>
        <v>0.10584007766557363</v>
      </c>
    </row>
    <row r="15" spans="1:2" ht="12.75">
      <c r="A15" s="1">
        <f>DONNEES!C45*DONNEES!$B$21</f>
        <v>0.56569</v>
      </c>
      <c r="B15" s="1">
        <f>DONNEES!D45*DONNEES!$B$21</f>
        <v>0.11134339160229542</v>
      </c>
    </row>
    <row r="16" spans="1:2" ht="12.75">
      <c r="A16" s="1">
        <f>DONNEES!C46*DONNEES!$B$21</f>
        <v>0.51532</v>
      </c>
      <c r="B16" s="1">
        <f>DONNEES!D46*DONNEES!$B$21</f>
        <v>0.11492910027241032</v>
      </c>
    </row>
    <row r="17" spans="1:2" ht="12.75">
      <c r="A17" s="1">
        <f>DONNEES!C47*DONNEES!$B$21</f>
        <v>0.46515999999999996</v>
      </c>
      <c r="B17" s="1">
        <f>DONNEES!D47*DONNEES!$B$21</f>
        <v>0.11678029257477479</v>
      </c>
    </row>
    <row r="18" spans="1:2" ht="12.75">
      <c r="A18" s="1">
        <f>DONNEES!C48*DONNEES!$B$21</f>
        <v>0.41564</v>
      </c>
      <c r="B18" s="1">
        <f>DONNEES!D48*DONNEES!$B$21</f>
        <v>0.11710014139617889</v>
      </c>
    </row>
    <row r="19" spans="1:2" ht="12.75">
      <c r="A19" s="1">
        <f>DONNEES!C49*DONNEES!$B$21</f>
        <v>0.36723000000000006</v>
      </c>
      <c r="B19" s="1">
        <f>DONNEES!D49*DONNEES!$B$21</f>
        <v>0.11600712320925431</v>
      </c>
    </row>
    <row r="20" spans="1:2" ht="12.75">
      <c r="A20" s="1">
        <f>DONNEES!C50*DONNEES!$B$21</f>
        <v>0.32039</v>
      </c>
      <c r="B20" s="1">
        <f>DONNEES!D50*DONNEES!$B$21</f>
        <v>0.11355686655030522</v>
      </c>
    </row>
    <row r="21" spans="1:2" ht="12.75">
      <c r="A21" s="1">
        <f>DONNEES!C51*DONNEES!$B$21</f>
        <v>0.27558</v>
      </c>
      <c r="B21" s="1">
        <f>DONNEES!D51*DONNEES!$B$21</f>
        <v>0.10979561608222034</v>
      </c>
    </row>
    <row r="22" spans="1:2" ht="12.75">
      <c r="A22" s="1">
        <f>DONNEES!C52*DONNEES!$B$21</f>
        <v>0.23318</v>
      </c>
      <c r="B22" s="1">
        <f>DONNEES!D52*DONNEES!$B$21</f>
        <v>0.10467838397732065</v>
      </c>
    </row>
    <row r="23" spans="1:2" ht="12.75">
      <c r="A23" s="1">
        <f>DONNEES!C53*DONNEES!$B$21</f>
        <v>0.19353</v>
      </c>
      <c r="B23" s="1">
        <f>DONNEES!D53*DONNEES!$B$21</f>
        <v>0.09824926731339563</v>
      </c>
    </row>
    <row r="24" spans="1:2" ht="12.75">
      <c r="A24" s="1">
        <f>DONNEES!C54*DONNEES!$B$21</f>
        <v>0.15691</v>
      </c>
      <c r="B24" s="1">
        <f>DONNEES!D54*DONNEES!$B$21</f>
        <v>0.09061569400265883</v>
      </c>
    </row>
    <row r="25" spans="1:2" ht="12.75">
      <c r="A25" s="1">
        <f>DONNEES!C55*DONNEES!$B$21</f>
        <v>0.12363</v>
      </c>
      <c r="B25" s="1">
        <f>DONNEES!D55*DONNEES!$B$21</f>
        <v>0.0819055339068106</v>
      </c>
    </row>
    <row r="26" spans="1:2" ht="12.75">
      <c r="A26" s="1">
        <f>DONNEES!C56*DONNEES!$B$21</f>
        <v>0.09395000000000002</v>
      </c>
      <c r="B26" s="1">
        <f>DONNEES!D56*DONNEES!$B$21</f>
        <v>0.07226443922965893</v>
      </c>
    </row>
    <row r="27" spans="1:2" ht="12.75">
      <c r="A27" s="1">
        <f>DONNEES!C57*DONNEES!$B$21</f>
        <v>0.06813</v>
      </c>
      <c r="B27" s="1">
        <f>DONNEES!D57*DONNEES!$B$21</f>
        <v>0.06183212117302058</v>
      </c>
    </row>
    <row r="28" spans="1:2" ht="12.75">
      <c r="A28" s="1">
        <f>DONNEES!C58*DONNEES!$B$21</f>
        <v>0.04633999999999999</v>
      </c>
      <c r="B28" s="1">
        <f>DONNEES!D58*DONNEES!$B$21</f>
        <v>0.05070005892524786</v>
      </c>
    </row>
    <row r="29" spans="1:2" ht="12.75">
      <c r="A29" s="1">
        <f>DONNEES!C59*DONNEES!$B$21</f>
        <v>0.028669999999999998</v>
      </c>
      <c r="B29" s="1">
        <f>DONNEES!D59*DONNEES!$B$21</f>
        <v>0.039063005234302756</v>
      </c>
    </row>
    <row r="30" spans="1:2" ht="12.75">
      <c r="A30" s="1">
        <f>DONNEES!C60*DONNEES!$B$21</f>
        <v>0.0152</v>
      </c>
      <c r="B30" s="1">
        <f>DONNEES!D60*DONNEES!$B$21</f>
        <v>0.027162929710641836</v>
      </c>
    </row>
    <row r="31" spans="1:2" ht="12.75">
      <c r="A31" s="1">
        <f>DONNEES!C61*DONNEES!$B$21</f>
        <v>0.00588</v>
      </c>
      <c r="B31" s="1">
        <f>DONNEES!D61*DONNEES!$B$21</f>
        <v>0.015432147855949922</v>
      </c>
    </row>
    <row r="32" spans="1:2" ht="12.75">
      <c r="A32" s="1">
        <f>DONNEES!C62*DONNEES!$B$21</f>
        <v>0.00079</v>
      </c>
      <c r="B32" s="1">
        <f>DONNEES!D62*DONNEES!$B$21</f>
        <v>0.00461215873593341</v>
      </c>
    </row>
    <row r="33" spans="1:2" ht="12.75">
      <c r="A33" s="1">
        <f>DONNEES!C63*DONNEES!$B$21</f>
        <v>0</v>
      </c>
      <c r="B33" s="1">
        <f>DONNEES!D63*DONNEES!$B$21</f>
        <v>0</v>
      </c>
    </row>
    <row r="34" spans="1:2" ht="12.75">
      <c r="A34" s="1">
        <f>DONNEES!C64*DONNEES!$B$21</f>
        <v>0.00068</v>
      </c>
      <c r="B34" s="1">
        <f>DONNEES!D64*DONNEES!$B$21</f>
        <v>-0.003946998274862575</v>
      </c>
    </row>
    <row r="35" spans="1:2" ht="12.75">
      <c r="A35" s="1">
        <f>DONNEES!C65*DONNEES!$B$21</f>
        <v>0.006409999999999999</v>
      </c>
      <c r="B35" s="1">
        <f>DONNEES!D65*DONNEES!$B$21</f>
        <v>-0.01117994982064718</v>
      </c>
    </row>
    <row r="36" spans="1:2" ht="12.75">
      <c r="A36" s="1">
        <f>DONNEES!C66*DONNEES!$B$21</f>
        <v>0.01781</v>
      </c>
      <c r="B36" s="1">
        <f>DONNEES!D66*DONNEES!$B$21</f>
        <v>-0.018694164954705435</v>
      </c>
    </row>
    <row r="37" spans="1:2" ht="12.75">
      <c r="A37" s="1">
        <f>DONNEES!C67*DONNEES!$B$21</f>
        <v>0.03421</v>
      </c>
      <c r="B37" s="1">
        <f>DONNEES!D67*DONNEES!$B$21</f>
        <v>-0.026108186241844585</v>
      </c>
    </row>
    <row r="38" spans="1:2" ht="12.75">
      <c r="A38" s="1">
        <f>DONNEES!C68*DONNEES!$B$21</f>
        <v>0.05531</v>
      </c>
      <c r="B38" s="1">
        <f>DONNEES!D68*DONNEES!$B$21</f>
        <v>-0.03314431864757755</v>
      </c>
    </row>
    <row r="39" spans="1:2" ht="12.75">
      <c r="A39" s="1">
        <f>DONNEES!C69*DONNEES!$B$21</f>
        <v>0.08085</v>
      </c>
      <c r="B39" s="1">
        <f>DONNEES!D69*DONNEES!$B$21</f>
        <v>-0.039538310135100126</v>
      </c>
    </row>
    <row r="40" spans="1:2" ht="12.75">
      <c r="A40" s="1">
        <f>DONNEES!C70*DONNEES!$B$21</f>
        <v>0.11064999999999998</v>
      </c>
      <c r="B40" s="1">
        <f>DONNEES!D70*DONNEES!$B$21</f>
        <v>-0.04493048677496033</v>
      </c>
    </row>
    <row r="41" spans="1:2" ht="12.75">
      <c r="A41" s="1">
        <f>DONNEES!C71*DONNEES!$B$21</f>
        <v>0.1446</v>
      </c>
      <c r="B41" s="1">
        <f>DONNEES!D71*DONNEES!$B$21</f>
        <v>-0.049171881521325074</v>
      </c>
    </row>
    <row r="42" spans="1:2" ht="12.75">
      <c r="A42" s="1">
        <f>DONNEES!C72*DONNEES!$B$21</f>
        <v>0.18251999999999996</v>
      </c>
      <c r="B42" s="1">
        <f>DONNEES!D72*DONNEES!$B$21</f>
        <v>-0.052334888295267334</v>
      </c>
    </row>
    <row r="43" spans="1:2" ht="12.75">
      <c r="A43" s="1">
        <f>DONNEES!C73*DONNEES!$B$21</f>
        <v>0.22408</v>
      </c>
      <c r="B43" s="1">
        <f>DONNEES!D73*DONNEES!$B$21</f>
        <v>-0.05447604446241421</v>
      </c>
    </row>
    <row r="44" spans="1:2" ht="12.75">
      <c r="A44" s="1">
        <f>DONNEES!C74*DONNEES!$B$21</f>
        <v>0.26891</v>
      </c>
      <c r="B44" s="1">
        <f>DONNEES!D74*DONNEES!$B$21</f>
        <v>-0.055754257905610186</v>
      </c>
    </row>
    <row r="45" spans="1:2" ht="12.75">
      <c r="A45" s="1">
        <f>DONNEES!C75*DONNEES!$B$21</f>
        <v>0.31654</v>
      </c>
      <c r="B45" s="1">
        <f>DONNEES!D75*DONNEES!$B$21</f>
        <v>-0.05623966779934466</v>
      </c>
    </row>
    <row r="46" spans="1:2" ht="12.75">
      <c r="A46" s="1">
        <f>DONNEES!C76*DONNEES!$B$21</f>
        <v>0.36646</v>
      </c>
      <c r="B46" s="1">
        <f>DONNEES!D76*DONNEES!$B$21</f>
        <v>-0.056027764631218245</v>
      </c>
    </row>
    <row r="47" spans="1:2" ht="12.75">
      <c r="A47" s="1">
        <f>DONNEES!C77*DONNEES!$B$21</f>
        <v>0.4181599999999999</v>
      </c>
      <c r="B47" s="1">
        <f>DONNEES!D77*DONNEES!$B$21</f>
        <v>-0.055269028399772595</v>
      </c>
    </row>
    <row r="48" spans="1:2" ht="12.75">
      <c r="A48" s="1">
        <f>DONNEES!C78*DONNEES!$B$21</f>
        <v>0.47103999999999996</v>
      </c>
      <c r="B48" s="1">
        <f>DONNEES!D78*DONNEES!$B$21</f>
        <v>-0.05408142593192784</v>
      </c>
    </row>
    <row r="49" spans="1:2" ht="12.75">
      <c r="A49" s="1">
        <f>DONNEES!C79*DONNEES!$B$21</f>
        <v>0.52449</v>
      </c>
      <c r="B49" s="1">
        <f>DONNEES!D79*DONNEES!$B$21</f>
        <v>-0.05263780280065283</v>
      </c>
    </row>
    <row r="50" spans="1:2" ht="12.75">
      <c r="A50" s="1">
        <f>DONNEES!C80*DONNEES!$B$21</f>
        <v>0.57786</v>
      </c>
      <c r="B50" s="1">
        <f>DONNEES!D80*DONNEES!$B$21</f>
        <v>-0.05104967942858277</v>
      </c>
    </row>
    <row r="51" spans="1:2" ht="12.75">
      <c r="A51" s="1">
        <f>DONNEES!C81*DONNEES!$B$21</f>
        <v>0.63049</v>
      </c>
      <c r="B51" s="1">
        <f>DONNEES!D81*DONNEES!$B$21</f>
        <v>-0.04947957991178764</v>
      </c>
    </row>
    <row r="52" spans="1:2" ht="12.75">
      <c r="A52" s="1">
        <f>DONNEES!C82*DONNEES!$B$21</f>
        <v>0.68174</v>
      </c>
      <c r="B52" s="1">
        <f>DONNEES!D82*DONNEES!$B$21</f>
        <v>-0.048033901841319816</v>
      </c>
    </row>
    <row r="53" spans="1:2" ht="12.75">
      <c r="A53" s="1">
        <f>DONNEES!C83*DONNEES!$B$21</f>
        <v>0.73095</v>
      </c>
      <c r="B53" s="1">
        <f>DONNEES!D83*DONNEES!$B$21</f>
        <v>-0.04679381031453997</v>
      </c>
    </row>
    <row r="54" spans="1:2" ht="12.75">
      <c r="A54" s="1">
        <f>DONNEES!C84*DONNEES!$B$21</f>
        <v>0.77754</v>
      </c>
      <c r="B54" s="1">
        <f>DONNEES!D84*DONNEES!$B$21</f>
        <v>-0.045812240492890975</v>
      </c>
    </row>
    <row r="55" spans="1:2" ht="12.75">
      <c r="A55" s="1">
        <f>DONNEES!C85*DONNEES!$B$21</f>
        <v>0.8209399999999999</v>
      </c>
      <c r="B55" s="1">
        <f>DONNEES!D85*DONNEES!$B$21</f>
        <v>-0.045210734005610535</v>
      </c>
    </row>
    <row r="56" spans="1:2" ht="12.75">
      <c r="A56" s="1">
        <f>DONNEES!C86*DONNEES!$B$21</f>
        <v>0.86062</v>
      </c>
      <c r="B56" s="1">
        <f>DONNEES!D86*DONNEES!$B$21</f>
        <v>-0.04520223271921317</v>
      </c>
    </row>
    <row r="57" spans="1:2" ht="12.75">
      <c r="A57" s="1">
        <f>DONNEES!C87*DONNEES!$B$21</f>
        <v>0.89607</v>
      </c>
      <c r="B57" s="1">
        <f>DONNEES!D87*DONNEES!$B$21</f>
        <v>-0.04604114177134397</v>
      </c>
    </row>
    <row r="58" spans="1:2" ht="12.75">
      <c r="A58" s="1">
        <f>DONNEES!C88*DONNEES!$B$21</f>
        <v>0.92686</v>
      </c>
      <c r="B58" s="1">
        <f>DONNEES!D88*DONNEES!$B$21</f>
        <v>-0.048243563794172446</v>
      </c>
    </row>
    <row r="59" spans="1:2" ht="12.75">
      <c r="A59" s="1">
        <f>DONNEES!C89*DONNEES!$B$21</f>
        <v>0.9525899999999999</v>
      </c>
      <c r="B59" s="1">
        <f>DONNEES!D89*DONNEES!$B$21</f>
        <v>-0.052176894825983824</v>
      </c>
    </row>
    <row r="60" spans="1:2" ht="12.75">
      <c r="A60" s="1">
        <f>DONNEES!C90*DONNEES!$B$21</f>
        <v>0.97293</v>
      </c>
      <c r="B60" s="1">
        <f>DONNEES!D90*DONNEES!$B$21</f>
        <v>-0.058754468941250595</v>
      </c>
    </row>
    <row r="61" spans="1:2" ht="12.75">
      <c r="A61" s="1">
        <f>DONNEES!C91*DONNEES!$B$21</f>
        <v>0.9877</v>
      </c>
      <c r="B61" s="1">
        <f>DONNEES!D91*DONNEES!$B$21</f>
        <v>-0.06576087316199285</v>
      </c>
    </row>
    <row r="62" spans="1:2" ht="12.75">
      <c r="A62" s="1">
        <f>DONNEES!C92*DONNEES!$B$21</f>
        <v>0.9968299999999999</v>
      </c>
      <c r="B62" s="1">
        <f>DONNEES!D92*DONNEES!$B$21</f>
        <v>-0.06936844668823387</v>
      </c>
    </row>
    <row r="63" spans="1:2" ht="12.75">
      <c r="A63" s="1">
        <f>DONNEES!C93*DONNEES!$B$21</f>
        <v>1</v>
      </c>
      <c r="B63" s="1">
        <f>DONNEES!D93*DONNEES!$B$21</f>
        <v>0</v>
      </c>
    </row>
    <row r="64" spans="1:2" ht="12.75">
      <c r="A64" s="1">
        <f>DONNEES!C94*DONNEES!$B$21</f>
        <v>0</v>
      </c>
      <c r="B64" s="1">
        <f>DONNEES!D94*DONNEES!$B$21</f>
        <v>0</v>
      </c>
    </row>
    <row r="65" spans="1:2" ht="12.75">
      <c r="A65" s="1">
        <f>DONNEES!C95*DONNEES!$B$21</f>
        <v>0</v>
      </c>
      <c r="B65" s="1">
        <f>DONNEES!D95*DONNEES!$B$21</f>
        <v>0</v>
      </c>
    </row>
    <row r="66" spans="1:2" ht="12.75">
      <c r="A66" s="1">
        <f>DONNEES!C96*DONNEES!$B$21</f>
        <v>0</v>
      </c>
      <c r="B66" s="1">
        <f>DONNEES!D96*DONNEES!$B$21</f>
        <v>0</v>
      </c>
    </row>
    <row r="67" spans="1:2" ht="12.75">
      <c r="A67" s="1">
        <f>DONNEES!C97*DONNEES!$B$21</f>
        <v>0</v>
      </c>
      <c r="B67" s="1">
        <f>DONNEES!D97*DONNEES!$B$21</f>
        <v>0</v>
      </c>
    </row>
    <row r="68" spans="1:2" ht="12.75">
      <c r="A68" s="1">
        <f>DONNEES!C98*DONNEES!$B$21</f>
        <v>0</v>
      </c>
      <c r="B68" s="1">
        <f>DONNEES!D98*DONNEES!$B$21</f>
        <v>0</v>
      </c>
    </row>
    <row r="69" spans="1:2" ht="12.75">
      <c r="A69" s="1">
        <f>DONNEES!C99*DONNEES!$B$21</f>
        <v>0</v>
      </c>
      <c r="B69" s="1">
        <f>DONNEES!D99*DONNEES!$B$21</f>
        <v>0</v>
      </c>
    </row>
    <row r="70" spans="1:2" ht="12.75">
      <c r="A70" s="1">
        <f>DONNEES!C100*DONNEES!$B$21</f>
        <v>0</v>
      </c>
      <c r="B70" s="1">
        <f>DONNEES!D100*DONNEES!$B$21</f>
        <v>0</v>
      </c>
    </row>
    <row r="71" spans="1:2" ht="12.75">
      <c r="A71" s="1">
        <f>DONNEES!C101*DONNEES!$B$21</f>
        <v>0</v>
      </c>
      <c r="B71" s="1">
        <f>DONNEES!D101*DONNEES!$B$21</f>
        <v>0</v>
      </c>
    </row>
    <row r="72" spans="1:2" ht="12.75">
      <c r="A72" s="1">
        <f>DONNEES!C102*DONNEES!$B$21</f>
        <v>0</v>
      </c>
      <c r="B72" s="1">
        <f>DONNEES!D102*DONNEES!$B$21</f>
        <v>0</v>
      </c>
    </row>
    <row r="73" spans="1:2" ht="12.75">
      <c r="A73" s="1">
        <f>DONNEES!C103*DONNEES!$B$21</f>
        <v>0</v>
      </c>
      <c r="B73" s="1">
        <f>DONNEES!D103*DONNEES!$B$21</f>
        <v>0</v>
      </c>
    </row>
    <row r="74" spans="1:2" ht="12.75">
      <c r="A74" s="1">
        <f>DONNEES!C104*DONNEES!$B$21</f>
        <v>0</v>
      </c>
      <c r="B74" s="1">
        <f>DONNEES!D104*DONNEES!$B$21</f>
        <v>0</v>
      </c>
    </row>
    <row r="75" spans="1:2" ht="12.75">
      <c r="A75" s="1">
        <f>DONNEES!C105*DONNEES!$B$21</f>
        <v>0</v>
      </c>
      <c r="B75" s="1">
        <f>DONNEES!D105*DONNEES!$B$21</f>
        <v>0</v>
      </c>
    </row>
    <row r="76" spans="1:2" ht="12.75">
      <c r="A76" s="1">
        <f>DONNEES!C106*DONNEES!$B$21</f>
        <v>0</v>
      </c>
      <c r="B76" s="1">
        <f>DONNEES!D106*DONNEES!$B$21</f>
        <v>0</v>
      </c>
    </row>
    <row r="77" spans="1:2" ht="12.75">
      <c r="A77" s="1">
        <f>DONNEES!C107*DONNEES!$B$21</f>
        <v>0</v>
      </c>
      <c r="B77" s="1">
        <f>DONNEES!D107*DONNEES!$B$21</f>
        <v>0</v>
      </c>
    </row>
    <row r="78" spans="1:2" ht="12.75">
      <c r="A78" s="1">
        <f>DONNEES!C108*DONNEES!$B$21</f>
        <v>0</v>
      </c>
      <c r="B78" s="1">
        <f>DONNEES!D108*DONNEES!$B$21</f>
        <v>0</v>
      </c>
    </row>
    <row r="79" spans="1:2" ht="12.75">
      <c r="A79" s="1">
        <f>DONNEES!C109*DONNEES!$B$21</f>
        <v>0</v>
      </c>
      <c r="B79" s="1">
        <f>DONNEES!D109*DONNEES!$B$21</f>
        <v>0</v>
      </c>
    </row>
    <row r="80" spans="1:2" ht="12.75">
      <c r="A80" s="1">
        <f>DONNEES!C110*DONNEES!$B$21</f>
        <v>0</v>
      </c>
      <c r="B80" s="1">
        <f>DONNEES!D110*DONNEES!$B$21</f>
        <v>0</v>
      </c>
    </row>
    <row r="81" spans="1:2" ht="12.75">
      <c r="A81" s="1">
        <f>DONNEES!C111*DONNEES!$B$21</f>
        <v>0</v>
      </c>
      <c r="B81" s="1">
        <f>DONNEES!D111*DONNEES!$B$21</f>
        <v>0</v>
      </c>
    </row>
    <row r="82" spans="1:2" ht="12.75">
      <c r="A82" s="1">
        <f>DONNEES!C112*DONNEES!$B$21</f>
        <v>0</v>
      </c>
      <c r="B82" s="1">
        <f>DONNEES!D112*DONNEES!$B$21</f>
        <v>0</v>
      </c>
    </row>
    <row r="83" spans="1:2" ht="12.75">
      <c r="A83" s="1">
        <f>DONNEES!C113*DONNEES!$B$21</f>
        <v>0</v>
      </c>
      <c r="B83" s="1">
        <f>DONNEES!D113*DONNEES!$B$21</f>
        <v>0</v>
      </c>
    </row>
    <row r="84" spans="1:2" ht="12.75">
      <c r="A84" s="1">
        <f>DONNEES!C114*DONNEES!$B$21</f>
        <v>0</v>
      </c>
      <c r="B84" s="1">
        <f>DONNEES!D114*DONNEES!$B$21</f>
        <v>0</v>
      </c>
    </row>
    <row r="85" spans="1:2" ht="12.75">
      <c r="A85" s="1">
        <f>DONNEES!C115*DONNEES!$B$21</f>
        <v>0</v>
      </c>
      <c r="B85" s="1">
        <f>DONNEES!D115*DONNEES!$B$21</f>
        <v>0</v>
      </c>
    </row>
    <row r="86" spans="1:2" ht="12.75">
      <c r="A86" s="1">
        <f>DONNEES!C116*DONNEES!$B$21</f>
        <v>0</v>
      </c>
      <c r="B86" s="1">
        <f>DONNEES!D116*DONNEES!$B$21</f>
        <v>0</v>
      </c>
    </row>
    <row r="87" spans="1:2" ht="12.75">
      <c r="A87" s="1">
        <f>DONNEES!C117*DONNEES!$B$21</f>
        <v>0</v>
      </c>
      <c r="B87" s="1">
        <f>DONNEES!D117*DONNEES!$B$21</f>
        <v>0</v>
      </c>
    </row>
    <row r="88" spans="1:2" ht="12.75">
      <c r="A88" s="1">
        <f>DONNEES!C118*DONNEES!$B$21</f>
        <v>0</v>
      </c>
      <c r="B88" s="1">
        <f>DONNEES!D118*DONNEES!$B$21</f>
        <v>0</v>
      </c>
    </row>
    <row r="89" spans="1:2" ht="12.75">
      <c r="A89" s="1">
        <f>DONNEES!C119*DONNEES!$B$21</f>
        <v>0</v>
      </c>
      <c r="B89" s="1">
        <f>DONNEES!D119*DONNEES!$B$21</f>
        <v>0</v>
      </c>
    </row>
    <row r="90" spans="1:2" ht="12.75">
      <c r="A90" s="1">
        <f>DONNEES!C120*DONNEES!$B$21</f>
        <v>0</v>
      </c>
      <c r="B90" s="1">
        <f>DONNEES!D120*DONNEES!$B$21</f>
        <v>0</v>
      </c>
    </row>
    <row r="91" spans="1:2" ht="12.75">
      <c r="A91" s="1">
        <f>DONNEES!C121*DONNEES!$B$21</f>
        <v>0</v>
      </c>
      <c r="B91" s="1">
        <f>DONNEES!D121*DONNEES!$B$21</f>
        <v>0</v>
      </c>
    </row>
    <row r="92" spans="1:2" ht="12.75">
      <c r="A92" s="1">
        <f>DONNEES!C122*DONNEES!$B$21</f>
        <v>0</v>
      </c>
      <c r="B92" s="1">
        <f>DONNEES!D122*DONNEES!$B$21</f>
        <v>0</v>
      </c>
    </row>
    <row r="93" spans="1:2" ht="12.75">
      <c r="A93" s="1">
        <f>DONNEES!C123*DONNEES!$B$21</f>
        <v>0</v>
      </c>
      <c r="B93" s="1">
        <f>DONNEES!D123*DONNEES!$B$21</f>
        <v>0</v>
      </c>
    </row>
    <row r="94" spans="1:2" ht="12.75">
      <c r="A94" s="1">
        <f>DONNEES!C124*DONNEES!$B$21</f>
        <v>0</v>
      </c>
      <c r="B94" s="1">
        <f>DONNEES!D124*DONNEES!$B$21</f>
        <v>0</v>
      </c>
    </row>
    <row r="95" spans="1:2" ht="12.75">
      <c r="A95" s="1">
        <f>DONNEES!C125*DONNEES!$B$21</f>
        <v>0</v>
      </c>
      <c r="B95" s="1">
        <f>DONNEES!D125*DONNEES!$B$21</f>
        <v>0</v>
      </c>
    </row>
    <row r="96" spans="1:2" ht="12.75">
      <c r="A96" s="1">
        <f>DONNEES!C126*DONNEES!$B$21</f>
        <v>0</v>
      </c>
      <c r="B96" s="1">
        <f>DONNEES!D126*DONNEES!$B$21</f>
        <v>0</v>
      </c>
    </row>
    <row r="97" spans="1:2" ht="12.75">
      <c r="A97" s="1">
        <f>DONNEES!C127*DONNEES!$B$21</f>
        <v>0</v>
      </c>
      <c r="B97" s="1">
        <f>DONNEES!D127*DONNEES!$B$21</f>
        <v>0</v>
      </c>
    </row>
    <row r="98" spans="1:2" ht="12.75">
      <c r="A98" s="1">
        <f>DONNEES!C128*DONNEES!$B$21</f>
        <v>0</v>
      </c>
      <c r="B98" s="1">
        <f>DONNEES!D128*DONNEES!$B$21</f>
        <v>0</v>
      </c>
    </row>
    <row r="99" spans="1:2" ht="12.75">
      <c r="A99" s="1">
        <f>DONNEES!C129*DONNEES!$B$21</f>
        <v>0</v>
      </c>
      <c r="B99" s="1">
        <f>DONNEES!D129*DONNEES!$B$21</f>
        <v>0</v>
      </c>
    </row>
    <row r="100" spans="1:2" ht="12.75">
      <c r="A100" s="1">
        <f>DONNEES!C130*DONNEES!$B$21</f>
        <v>0</v>
      </c>
      <c r="B100" s="1">
        <f>DONNEES!D130*DONNEES!$B$21</f>
        <v>0</v>
      </c>
    </row>
    <row r="101" spans="1:2" ht="12.75">
      <c r="A101" s="1">
        <f>DONNEES!C131*DONNEES!$B$21</f>
        <v>0</v>
      </c>
      <c r="B101" s="1">
        <f>DONNEES!D131*DONNEES!$B$21</f>
        <v>0</v>
      </c>
    </row>
    <row r="102" spans="1:2" ht="12.75">
      <c r="A102" s="1">
        <f>DONNEES!C132*DONNEES!$B$21</f>
        <v>0</v>
      </c>
      <c r="B102" s="1">
        <f>DONNEES!D132*DONNEES!$B$21</f>
        <v>0</v>
      </c>
    </row>
    <row r="103" spans="1:2" ht="12.75">
      <c r="A103" s="1">
        <f>DONNEES!C133*DONNEES!$B$21</f>
        <v>0</v>
      </c>
      <c r="B103" s="1">
        <f>DONNEES!D133*DONNEES!$B$21</f>
        <v>0</v>
      </c>
    </row>
    <row r="104" spans="1:2" ht="12.75">
      <c r="A104" s="1">
        <f>DONNEES!C134*DONNEES!$B$21</f>
        <v>0</v>
      </c>
      <c r="B104" s="1">
        <f>DONNEES!D134*DONNEES!$B$21</f>
        <v>0</v>
      </c>
    </row>
    <row r="105" spans="1:2" ht="12.75">
      <c r="A105" s="1">
        <f>DONNEES!C135*DONNEES!$B$21</f>
        <v>0</v>
      </c>
      <c r="B105" s="1">
        <f>DONNEES!D135*DONNEES!$B$21</f>
        <v>0</v>
      </c>
    </row>
    <row r="106" spans="1:2" ht="12.75">
      <c r="A106" s="1">
        <f>DONNEES!C136*DONNEES!$B$21</f>
        <v>0</v>
      </c>
      <c r="B106" s="1">
        <f>DONNEES!D136*DONNEES!$B$21</f>
        <v>0</v>
      </c>
    </row>
    <row r="107" spans="1:2" ht="12.75">
      <c r="A107" s="1">
        <f>DONNEES!C137*DONNEES!$B$21</f>
        <v>0</v>
      </c>
      <c r="B107" s="1">
        <f>DONNEES!D137*DONNEES!$B$21</f>
        <v>0</v>
      </c>
    </row>
    <row r="108" spans="1:2" ht="12.75">
      <c r="A108" s="1">
        <f>DONNEES!C138*DONNEES!$B$21</f>
        <v>0</v>
      </c>
      <c r="B108" s="1">
        <f>DONNEES!D138*DONNEES!$B$21</f>
        <v>0</v>
      </c>
    </row>
    <row r="109" spans="1:2" ht="12.75">
      <c r="A109" s="1">
        <f>DONNEES!C139*DONNEES!$B$21</f>
        <v>0</v>
      </c>
      <c r="B109" s="1">
        <f>DONNEES!D139*DONNEES!$B$21</f>
        <v>0</v>
      </c>
    </row>
    <row r="110" spans="1:2" ht="12.75">
      <c r="A110" s="1">
        <f>DONNEES!C140*DONNEES!$B$21</f>
        <v>0</v>
      </c>
      <c r="B110" s="1">
        <f>DONNEES!D140*DONNEES!$B$21</f>
        <v>0</v>
      </c>
    </row>
    <row r="111" spans="1:2" ht="12.75">
      <c r="A111" s="1">
        <f>DONNEES!C141*DONNEES!$B$21</f>
        <v>0</v>
      </c>
      <c r="B111" s="1">
        <f>DONNEES!D141*DONNEES!$B$21</f>
        <v>0</v>
      </c>
    </row>
    <row r="112" spans="1:2" ht="12.75">
      <c r="A112" s="1">
        <f>DONNEES!C142*DONNEES!$B$21</f>
        <v>0</v>
      </c>
      <c r="B112" s="1">
        <f>DONNEES!D142*DONNEES!$B$21</f>
        <v>0</v>
      </c>
    </row>
    <row r="113" spans="1:2" ht="12.75">
      <c r="A113" s="1">
        <f>DONNEES!C143*DONNEES!$B$21</f>
        <v>0</v>
      </c>
      <c r="B113" s="1">
        <f>DONNEES!D143*DONNEES!$B$21</f>
        <v>0</v>
      </c>
    </row>
    <row r="114" spans="1:2" ht="12.75">
      <c r="A114" s="1">
        <f>DONNEES!C144*DONNEES!$B$21</f>
        <v>0</v>
      </c>
      <c r="B114" s="1">
        <f>DONNEES!D144*DONNEES!$B$21</f>
        <v>0</v>
      </c>
    </row>
    <row r="115" spans="1:2" ht="12.75">
      <c r="A115" s="1">
        <f>DONNEES!C145*DONNEES!$B$21</f>
        <v>0</v>
      </c>
      <c r="B115" s="1">
        <f>DONNEES!D145*DONNEES!$B$21</f>
        <v>0</v>
      </c>
    </row>
    <row r="116" spans="1:2" ht="12.75">
      <c r="A116" s="1">
        <f>DONNEES!C146*DONNEES!$B$21</f>
        <v>0</v>
      </c>
      <c r="B116" s="1">
        <f>DONNEES!D146*DONNEES!$B$21</f>
        <v>0</v>
      </c>
    </row>
    <row r="117" spans="1:2" ht="12.75">
      <c r="A117" s="1">
        <f>DONNEES!C147*DONNEES!$B$21</f>
        <v>0</v>
      </c>
      <c r="B117" s="1">
        <f>DONNEES!D147*DONNEES!$B$21</f>
        <v>0</v>
      </c>
    </row>
    <row r="118" spans="1:2" ht="12.75">
      <c r="A118" s="1">
        <f>DONNEES!C148*DONNEES!$B$21</f>
        <v>0</v>
      </c>
      <c r="B118" s="1">
        <f>DONNEES!D148*DONNEES!$B$21</f>
        <v>0</v>
      </c>
    </row>
    <row r="119" spans="1:2" ht="12.75">
      <c r="A119" s="1">
        <f>DONNEES!C149*DONNEES!$B$21</f>
        <v>0</v>
      </c>
      <c r="B119" s="1">
        <f>DONNEES!D149*DONNEES!$B$21</f>
        <v>0</v>
      </c>
    </row>
    <row r="120" spans="1:2" ht="12.75">
      <c r="A120" s="1">
        <f>DONNEES!C150*DONNEES!$B$21</f>
        <v>0</v>
      </c>
      <c r="B120" s="1">
        <f>DONNEES!D150*DONNEES!$B$21</f>
        <v>0</v>
      </c>
    </row>
    <row r="121" spans="1:2" ht="12.75">
      <c r="A121" s="1">
        <f>DONNEES!C151*DONNEES!$B$21</f>
        <v>0</v>
      </c>
      <c r="B121" s="1">
        <f>DONNEES!D151*DONNEES!$B$21</f>
        <v>0</v>
      </c>
    </row>
    <row r="122" spans="1:2" ht="12.75">
      <c r="A122" s="1">
        <f>DONNEES!C152*DONNEES!$B$21</f>
        <v>0</v>
      </c>
      <c r="B122" s="1">
        <f>DONNEES!D152*DONNEES!$B$21</f>
        <v>0</v>
      </c>
    </row>
    <row r="123" spans="1:2" ht="12.75">
      <c r="A123" s="1">
        <f>DONNEES!C153*DONNEES!$B$21</f>
        <v>0</v>
      </c>
      <c r="B123" s="1">
        <f>DONNEES!D153*DONNEES!$B$21</f>
        <v>0</v>
      </c>
    </row>
    <row r="124" spans="1:2" ht="12.75">
      <c r="A124" s="1">
        <f>DONNEES!C154*DONNEES!$B$21</f>
        <v>0</v>
      </c>
      <c r="B124" s="1">
        <f>DONNEES!D154*DONNEES!$B$21</f>
        <v>0</v>
      </c>
    </row>
    <row r="125" spans="1:2" ht="12.75">
      <c r="A125" s="1">
        <f>DONNEES!C155*DONNEES!$B$21</f>
        <v>0</v>
      </c>
      <c r="B125" s="1">
        <f>DONNEES!D155*DONNEES!$B$21</f>
        <v>0</v>
      </c>
    </row>
    <row r="126" spans="1:2" ht="12.75">
      <c r="A126" s="1">
        <f>DONNEES!C156*DONNEES!$B$21</f>
        <v>0</v>
      </c>
      <c r="B126" s="1">
        <f>DONNEES!D156*DONNEES!$B$21</f>
        <v>0</v>
      </c>
    </row>
    <row r="127" spans="1:2" ht="12.75">
      <c r="A127" s="1">
        <f>DONNEES!C157*DONNEES!$B$21</f>
        <v>0</v>
      </c>
      <c r="B127" s="1">
        <f>DONNEES!D157*DONNEES!$B$21</f>
        <v>0</v>
      </c>
    </row>
    <row r="128" spans="1:2" ht="12.75">
      <c r="A128" s="1">
        <f>DONNEES!C158*DONNEES!$B$21</f>
        <v>0</v>
      </c>
      <c r="B128" s="1">
        <f>DONNEES!D158*DONNEES!$B$21</f>
        <v>0</v>
      </c>
    </row>
    <row r="129" spans="1:2" ht="12.75">
      <c r="A129" s="1">
        <f>DONNEES!C159*DONNEES!$B$21</f>
        <v>0</v>
      </c>
      <c r="B129" s="1">
        <f>DONNEES!D159*DONNEES!$B$21</f>
        <v>0</v>
      </c>
    </row>
    <row r="130" spans="1:2" ht="12.75">
      <c r="A130" s="1">
        <f>DONNEES!C160*DONNEES!$B$21</f>
        <v>0</v>
      </c>
      <c r="B130" s="1">
        <f>DONNEES!D160*DONNEES!$B$21</f>
        <v>0</v>
      </c>
    </row>
    <row r="131" spans="1:2" ht="12.75">
      <c r="A131" s="1">
        <f>DONNEES!C161*DONNEES!$B$21</f>
        <v>0</v>
      </c>
      <c r="B131" s="1">
        <f>DONNEES!D161*DONNEES!$B$21</f>
        <v>0</v>
      </c>
    </row>
    <row r="132" spans="1:2" ht="12.75">
      <c r="A132" s="1">
        <f>DONNEES!C162*DONNEES!$B$21</f>
        <v>0</v>
      </c>
      <c r="B132" s="1">
        <f>DONNEES!D162*DONNEES!$B$21</f>
        <v>0</v>
      </c>
    </row>
    <row r="133" spans="1:2" ht="12.75">
      <c r="A133" s="1">
        <f>DONNEES!C163*DONNEES!$B$21</f>
        <v>0</v>
      </c>
      <c r="B133" s="1">
        <f>DONNEES!D163*DONNEES!$B$21</f>
        <v>0</v>
      </c>
    </row>
    <row r="134" spans="1:2" ht="12.75">
      <c r="A134" s="1">
        <f>DONNEES!C164*DONNEES!$B$21</f>
        <v>0</v>
      </c>
      <c r="B134" s="1">
        <f>DONNEES!D164*DONNEES!$B$21</f>
        <v>0</v>
      </c>
    </row>
    <row r="135" spans="1:2" ht="12.75">
      <c r="A135" s="1">
        <f>DONNEES!C165*DONNEES!$B$21</f>
        <v>0</v>
      </c>
      <c r="B135" s="1">
        <f>DONNEES!D165*DONNEES!$B$21</f>
        <v>0</v>
      </c>
    </row>
    <row r="136" spans="1:2" ht="12.75">
      <c r="A136" s="1">
        <f>DONNEES!C166*DONNEES!$B$21</f>
        <v>0</v>
      </c>
      <c r="B136" s="1">
        <f>DONNEES!D166*DONNEES!$B$21</f>
        <v>0</v>
      </c>
    </row>
    <row r="137" spans="1:2" ht="12.75">
      <c r="A137" s="1">
        <f>DONNEES!C167*DONNEES!$B$21</f>
        <v>0</v>
      </c>
      <c r="B137" s="1">
        <f>DONNEES!D167*DONNEES!$B$21</f>
        <v>0</v>
      </c>
    </row>
    <row r="138" spans="1:2" ht="12.75">
      <c r="A138" s="1">
        <f>DONNEES!C168*DONNEES!$B$21</f>
        <v>0</v>
      </c>
      <c r="B138" s="1">
        <f>DONNEES!D168*DONNEES!$B$21</f>
        <v>0</v>
      </c>
    </row>
    <row r="139" spans="1:2" ht="12.75">
      <c r="A139" s="1">
        <f>DONNEES!C169*DONNEES!$B$21</f>
        <v>0</v>
      </c>
      <c r="B139" s="1">
        <f>DONNEES!D169*DONNEES!$B$21</f>
        <v>0</v>
      </c>
    </row>
    <row r="140" spans="1:2" ht="12.75">
      <c r="A140" s="1">
        <f>DONNEES!C170*DONNEES!$B$21</f>
        <v>0</v>
      </c>
      <c r="B140" s="1">
        <f>DONNEES!D170*DONNEES!$B$21</f>
        <v>0</v>
      </c>
    </row>
    <row r="141" spans="1:2" ht="12.75">
      <c r="A141" s="1">
        <f>DONNEES!C171*DONNEES!$B$21</f>
        <v>0</v>
      </c>
      <c r="B141" s="1">
        <f>DONNEES!D171*DONNEES!$B$21</f>
        <v>0</v>
      </c>
    </row>
    <row r="142" spans="1:2" ht="12.75">
      <c r="A142" s="1">
        <f>DONNEES!C172*DONNEES!$B$21</f>
        <v>0</v>
      </c>
      <c r="B142" s="1">
        <f>DONNEES!D172*DONNEES!$B$21</f>
        <v>0</v>
      </c>
    </row>
    <row r="143" spans="1:2" ht="12.75">
      <c r="A143" s="1">
        <f>DONNEES!C173*DONNEES!$B$21</f>
        <v>0</v>
      </c>
      <c r="B143" s="1">
        <f>DONNEES!D173*DONNEES!$B$21</f>
        <v>0</v>
      </c>
    </row>
    <row r="144" spans="1:2" ht="12.75">
      <c r="A144" s="1">
        <f>DONNEES!C174*DONNEES!$B$21</f>
        <v>0</v>
      </c>
      <c r="B144" s="1">
        <f>DONNEES!D174*DONNEES!$B$21</f>
        <v>0</v>
      </c>
    </row>
    <row r="145" spans="1:2" ht="12.75">
      <c r="A145" s="1">
        <f>DONNEES!C175*DONNEES!$B$21</f>
        <v>0</v>
      </c>
      <c r="B145" s="1">
        <f>DONNEES!D175*DONNEES!$B$21</f>
        <v>0</v>
      </c>
    </row>
    <row r="146" spans="1:2" ht="12.75">
      <c r="A146" s="1">
        <f>DONNEES!C176*DONNEES!$B$21</f>
        <v>0</v>
      </c>
      <c r="B146" s="1">
        <f>DONNEES!D176*DONNEES!$B$21</f>
        <v>0</v>
      </c>
    </row>
    <row r="147" spans="1:2" ht="12.75">
      <c r="A147" s="1">
        <f>DONNEES!C177*DONNEES!$B$21</f>
        <v>0</v>
      </c>
      <c r="B147" s="1">
        <f>DONNEES!D177*DONNEES!$B$21</f>
        <v>0</v>
      </c>
    </row>
    <row r="148" spans="1:2" ht="12.75">
      <c r="A148" s="1">
        <f>DONNEES!C178*DONNEES!$B$21</f>
        <v>0</v>
      </c>
      <c r="B148" s="1">
        <f>DONNEES!D178*DONNEES!$B$21</f>
        <v>0</v>
      </c>
    </row>
    <row r="149" spans="1:2" ht="12.75">
      <c r="A149" s="1">
        <f>DONNEES!C179*DONNEES!$B$21</f>
        <v>0</v>
      </c>
      <c r="B149" s="1">
        <f>DONNEES!D179*DONNEES!$B$21</f>
        <v>0</v>
      </c>
    </row>
    <row r="150" spans="1:2" ht="12.75">
      <c r="A150" s="1">
        <f>DONNEES!C180*DONNEES!$B$21</f>
        <v>0</v>
      </c>
      <c r="B150" s="1">
        <f>DONNEES!D180*DONNEES!$B$21</f>
        <v>0</v>
      </c>
    </row>
    <row r="151" spans="1:2" ht="12.75">
      <c r="A151" s="1">
        <f>DONNEES!C181*DONNEES!$B$21</f>
        <v>0</v>
      </c>
      <c r="B151" s="1">
        <f>DONNEES!D181*DONNEES!$B$21</f>
        <v>0</v>
      </c>
    </row>
    <row r="152" spans="1:2" ht="12.75">
      <c r="A152" s="1">
        <f>DONNEES!C182*DONNEES!$B$21</f>
        <v>0</v>
      </c>
      <c r="B152" s="1">
        <f>DONNEES!D182*DONNEES!$B$21</f>
        <v>0</v>
      </c>
    </row>
    <row r="153" spans="1:2" ht="12.75">
      <c r="A153" s="1">
        <f>DONNEES!C183*DONNEES!$B$21</f>
        <v>0</v>
      </c>
      <c r="B153" s="1">
        <f>DONNEES!D183*DONNEES!$B$21</f>
        <v>0</v>
      </c>
    </row>
    <row r="154" spans="1:2" ht="12.75">
      <c r="A154" s="1">
        <f>DONNEES!C184*DONNEES!$B$21</f>
        <v>0</v>
      </c>
      <c r="B154" s="1">
        <f>DONNEES!D184*DONNEES!$B$21</f>
        <v>0</v>
      </c>
    </row>
    <row r="155" spans="1:2" ht="12.75">
      <c r="A155" s="1">
        <f>DONNEES!C185*DONNEES!$B$21</f>
        <v>0</v>
      </c>
      <c r="B155" s="1">
        <f>DONNEES!D185*DONNEES!$B$21</f>
        <v>0</v>
      </c>
    </row>
    <row r="156" spans="1:2" ht="12.75">
      <c r="A156" s="1">
        <f>DONNEES!C186*DONNEES!$B$21</f>
        <v>0</v>
      </c>
      <c r="B156" s="1">
        <f>DONNEES!D186*DONNEES!$B$21</f>
        <v>0</v>
      </c>
    </row>
    <row r="157" spans="1:2" ht="12.75">
      <c r="A157" s="1">
        <f>DONNEES!C187*DONNEES!$B$21</f>
        <v>0</v>
      </c>
      <c r="B157" s="1">
        <f>DONNEES!D187*DONNEES!$B$21</f>
        <v>0</v>
      </c>
    </row>
    <row r="158" spans="1:2" ht="12.75">
      <c r="A158" s="1">
        <f>DONNEES!C188*DONNEES!$B$21</f>
        <v>0</v>
      </c>
      <c r="B158" s="1">
        <f>DONNEES!D188*DONNEES!$B$21</f>
        <v>0</v>
      </c>
    </row>
    <row r="159" spans="1:2" ht="12.75">
      <c r="A159" s="1">
        <f>DONNEES!C189*DONNEES!$B$21</f>
        <v>0</v>
      </c>
      <c r="B159" s="1">
        <f>DONNEES!D189*DONNEES!$B$21</f>
        <v>0</v>
      </c>
    </row>
    <row r="160" spans="1:2" ht="12.75">
      <c r="A160" s="1">
        <f>DONNEES!C190*DONNEES!$B$21</f>
        <v>0</v>
      </c>
      <c r="B160" s="1">
        <f>DONNEES!D190*DONNEES!$B$21</f>
        <v>0</v>
      </c>
    </row>
    <row r="161" spans="1:2" ht="12.75">
      <c r="A161" s="1">
        <f>DONNEES!C191*DONNEES!$B$21</f>
        <v>0</v>
      </c>
      <c r="B161" s="1">
        <f>DONNEES!D191*DONNEES!$B$21</f>
        <v>0</v>
      </c>
    </row>
    <row r="162" spans="1:2" ht="12.75">
      <c r="A162" s="1">
        <f>DONNEES!C192*DONNEES!$B$21</f>
        <v>0</v>
      </c>
      <c r="B162" s="1">
        <f>DONNEES!D192*DONNEES!$B$21</f>
        <v>0</v>
      </c>
    </row>
    <row r="163" spans="1:2" ht="12.75">
      <c r="A163" s="1">
        <f>DONNEES!C193*DONNEES!$B$21</f>
        <v>0</v>
      </c>
      <c r="B163" s="1">
        <f>DONNEES!D193*DONNEES!$B$21</f>
        <v>0</v>
      </c>
    </row>
    <row r="164" spans="1:2" ht="12.75">
      <c r="A164" s="1">
        <f>DONNEES!C194*DONNEES!$B$21</f>
        <v>0</v>
      </c>
      <c r="B164" s="1">
        <f>DONNEES!D194*DONNEES!$B$21</f>
        <v>0</v>
      </c>
    </row>
    <row r="165" spans="1:2" ht="12.75">
      <c r="A165" s="1">
        <f>DONNEES!C195*DONNEES!$B$21</f>
        <v>0</v>
      </c>
      <c r="B165" s="1">
        <f>DONNEES!D195*DONNEES!$B$21</f>
        <v>0</v>
      </c>
    </row>
    <row r="166" spans="1:2" ht="12.75">
      <c r="A166" s="1">
        <f>DONNEES!C196*DONNEES!$B$21</f>
        <v>0</v>
      </c>
      <c r="B166" s="1">
        <f>DONNEES!D196*DONNEES!$B$21</f>
        <v>0</v>
      </c>
    </row>
    <row r="167" spans="1:2" ht="12.75">
      <c r="A167" s="1">
        <f>DONNEES!C197*DONNEES!$B$21</f>
        <v>0</v>
      </c>
      <c r="B167" s="1">
        <f>DONNEES!D197*DONNEES!$B$21</f>
        <v>0</v>
      </c>
    </row>
    <row r="168" spans="1:2" ht="12.75">
      <c r="A168" s="1">
        <f>DONNEES!C198*DONNEES!$B$21</f>
        <v>0</v>
      </c>
      <c r="B168" s="1">
        <f>DONNEES!D198*DONNEES!$B$21</f>
        <v>0</v>
      </c>
    </row>
    <row r="169" spans="1:2" ht="12.75">
      <c r="A169" s="1">
        <f>DONNEES!C199*DONNEES!$B$21</f>
        <v>0</v>
      </c>
      <c r="B169" s="1">
        <f>DONNEES!D199*DONNEES!$B$21</f>
        <v>0</v>
      </c>
    </row>
    <row r="170" spans="1:2" ht="12.75">
      <c r="A170" s="1">
        <f>DONNEES!C200*DONNEES!$B$21</f>
        <v>0</v>
      </c>
      <c r="B170" s="1">
        <f>DONNEES!D200*DONNEES!$B$21</f>
        <v>0</v>
      </c>
    </row>
    <row r="171" spans="1:2" ht="12.75">
      <c r="A171" s="1">
        <f>DONNEES!C201*DONNEES!$B$21</f>
        <v>0</v>
      </c>
      <c r="B171" s="1">
        <f>DONNEES!D201*DONNEES!$B$21</f>
        <v>0</v>
      </c>
    </row>
    <row r="172" spans="1:2" ht="12.75">
      <c r="A172" s="1">
        <f>DONNEES!C202*DONNEES!$B$21</f>
        <v>0</v>
      </c>
      <c r="B172" s="1">
        <f>DONNEES!D202*DONNEES!$B$21</f>
        <v>0</v>
      </c>
    </row>
    <row r="173" spans="1:2" ht="12.75">
      <c r="A173" s="1">
        <f>DONNEES!C203*DONNEES!$B$21</f>
        <v>0</v>
      </c>
      <c r="B173" s="1">
        <f>DONNEES!D203*DONNEES!$B$21</f>
        <v>0</v>
      </c>
    </row>
    <row r="174" spans="1:2" ht="12.75">
      <c r="A174" s="1">
        <f>DONNEES!C204*DONNEES!$B$21</f>
        <v>0</v>
      </c>
      <c r="B174" s="1">
        <f>DONNEES!D204*DONNEES!$B$21</f>
        <v>0</v>
      </c>
    </row>
    <row r="175" spans="1:2" ht="12.75">
      <c r="A175" s="1">
        <f>DONNEES!C205*DONNEES!$B$21</f>
        <v>0</v>
      </c>
      <c r="B175" s="1">
        <f>DONNEES!D205*DONNEES!$B$21</f>
        <v>0</v>
      </c>
    </row>
    <row r="176" spans="1:2" ht="12.75">
      <c r="A176" s="1">
        <f>DONNEES!C206*DONNEES!$B$21</f>
        <v>0</v>
      </c>
      <c r="B176" s="1">
        <f>DONNEES!D206*DONNEES!$B$21</f>
        <v>0</v>
      </c>
    </row>
    <row r="177" spans="1:2" ht="12.75">
      <c r="A177" s="1">
        <f>DONNEES!C207*DONNEES!$B$21</f>
        <v>0</v>
      </c>
      <c r="B177" s="1">
        <f>DONNEES!D207*DONNEES!$B$21</f>
        <v>0</v>
      </c>
    </row>
    <row r="178" spans="1:2" ht="12.75">
      <c r="A178" s="1">
        <f>DONNEES!C208*DONNEES!$B$21</f>
        <v>0</v>
      </c>
      <c r="B178" s="1">
        <f>DONNEES!D208*DONNEES!$B$21</f>
        <v>0</v>
      </c>
    </row>
    <row r="179" spans="1:2" ht="12.75">
      <c r="A179" s="1">
        <f>DONNEES!C209*DONNEES!$B$21</f>
        <v>0</v>
      </c>
      <c r="B179" s="1">
        <f>DONNEES!D209*DONNEES!$B$21</f>
        <v>0</v>
      </c>
    </row>
    <row r="180" spans="1:2" ht="12.75">
      <c r="A180" s="1">
        <f>DONNEES!C210*DONNEES!$B$21</f>
        <v>0</v>
      </c>
      <c r="B180" s="1">
        <f>DONNEES!D210*DONNEES!$B$21</f>
        <v>0</v>
      </c>
    </row>
    <row r="181" spans="1:2" ht="12.75">
      <c r="A181" s="1">
        <f>DONNEES!C211*DONNEES!$B$21</f>
        <v>0</v>
      </c>
      <c r="B181" s="1">
        <f>DONNEES!D211*DONNEES!$B$21</f>
        <v>0</v>
      </c>
    </row>
    <row r="182" spans="1:2" ht="12.75">
      <c r="A182" s="1">
        <f>DONNEES!C212*DONNEES!$B$21</f>
        <v>0</v>
      </c>
      <c r="B182" s="1">
        <f>DONNEES!D212*DONNEES!$B$21</f>
        <v>0</v>
      </c>
    </row>
    <row r="183" spans="1:2" ht="12.75">
      <c r="A183" s="1">
        <f>DONNEES!C213*DONNEES!$B$21</f>
        <v>0</v>
      </c>
      <c r="B183" s="1">
        <f>DONNEES!D213*DONNEES!$B$21</f>
        <v>0</v>
      </c>
    </row>
    <row r="184" spans="1:2" ht="12.75">
      <c r="A184" s="1">
        <f>DONNEES!C214*DONNEES!$B$21</f>
        <v>0</v>
      </c>
      <c r="B184" s="1">
        <f>DONNEES!D214*DONNEES!$B$21</f>
        <v>0</v>
      </c>
    </row>
    <row r="185" spans="1:2" ht="12.75">
      <c r="A185" s="1">
        <f>DONNEES!C215*DONNEES!$B$21</f>
        <v>0</v>
      </c>
      <c r="B185" s="1">
        <f>DONNEES!D215*DONNEES!$B$21</f>
        <v>0</v>
      </c>
    </row>
    <row r="186" spans="1:2" ht="12.75">
      <c r="A186" s="1">
        <f>DONNEES!C216*DONNEES!$B$21</f>
        <v>0</v>
      </c>
      <c r="B186" s="1">
        <f>DONNEES!D216*DONNEES!$B$21</f>
        <v>0</v>
      </c>
    </row>
    <row r="187" spans="1:2" ht="12.75">
      <c r="A187" s="1">
        <f>DONNEES!C217*DONNEES!$B$21</f>
        <v>0</v>
      </c>
      <c r="B187" s="1">
        <f>DONNEES!D217*DONNEES!$B$21</f>
        <v>0</v>
      </c>
    </row>
    <row r="188" spans="1:2" ht="12.75">
      <c r="A188" s="1">
        <f>DONNEES!C218*DONNEES!$B$21</f>
        <v>0</v>
      </c>
      <c r="B188" s="1">
        <f>DONNEES!D218*DONNEES!$B$21</f>
        <v>0</v>
      </c>
    </row>
    <row r="189" spans="1:2" ht="12.75">
      <c r="A189" s="1">
        <f>DONNEES!C219*DONNEES!$B$21</f>
        <v>0</v>
      </c>
      <c r="B189" s="1">
        <f>DONNEES!D219*DONNEES!$B$21</f>
        <v>0</v>
      </c>
    </row>
    <row r="190" spans="1:2" ht="12.75">
      <c r="A190" s="1">
        <f>DONNEES!C220*DONNEES!$B$21</f>
        <v>0</v>
      </c>
      <c r="B190" s="1">
        <f>DONNEES!D220*DONNEES!$B$21</f>
        <v>0</v>
      </c>
    </row>
    <row r="191" spans="1:2" ht="12.75">
      <c r="A191" s="1">
        <f>DONNEES!C221*DONNEES!$B$21</f>
        <v>0</v>
      </c>
      <c r="B191" s="1">
        <f>DONNEES!D221*DONNEES!$B$21</f>
        <v>0</v>
      </c>
    </row>
    <row r="192" spans="1:2" ht="12.75">
      <c r="A192" s="1">
        <f>DONNEES!C222*DONNEES!$B$21</f>
        <v>0</v>
      </c>
      <c r="B192" s="1">
        <f>DONNEES!D222*DONNEES!$B$21</f>
        <v>0</v>
      </c>
    </row>
    <row r="193" spans="1:2" ht="12.75">
      <c r="A193" s="1">
        <f>DONNEES!C223*DONNEES!$B$21</f>
        <v>0</v>
      </c>
      <c r="B193" s="1">
        <f>DONNEES!D223*DONNEES!$B$21</f>
        <v>0</v>
      </c>
    </row>
    <row r="194" spans="1:2" ht="12.75">
      <c r="A194" s="1">
        <f>DONNEES!C224*DONNEES!$B$21</f>
        <v>0</v>
      </c>
      <c r="B194" s="1">
        <f>DONNEES!D224*DONNEES!$B$21</f>
        <v>0</v>
      </c>
    </row>
    <row r="195" spans="1:2" ht="12.75">
      <c r="A195" s="1">
        <f>DONNEES!C225*DONNEES!$B$21</f>
        <v>0</v>
      </c>
      <c r="B195" s="1">
        <f>DONNEES!D225*DONNEES!$B$21</f>
        <v>0</v>
      </c>
    </row>
    <row r="196" spans="1:2" ht="12.75">
      <c r="A196" s="1">
        <f>DONNEES!C226*DONNEES!$B$21</f>
        <v>0</v>
      </c>
      <c r="B196" s="1">
        <f>DONNEES!D226*DONNEES!$B$21</f>
        <v>0</v>
      </c>
    </row>
    <row r="197" spans="1:2" ht="12.75">
      <c r="A197" s="1">
        <f>DONNEES!C227*DONNEES!$B$21</f>
        <v>0</v>
      </c>
      <c r="B197" s="1">
        <f>DONNEES!D227*DONNEES!$B$21</f>
        <v>0</v>
      </c>
    </row>
    <row r="198" spans="1:2" ht="12.75">
      <c r="A198" s="1">
        <f>DONNEES!C228*DONNEES!$B$21</f>
        <v>0</v>
      </c>
      <c r="B198" s="1">
        <f>DONNEES!D228*DONNEES!$B$21</f>
        <v>0</v>
      </c>
    </row>
    <row r="199" spans="1:2" ht="12.75">
      <c r="A199" s="1">
        <f>DONNEES!C229*DONNEES!$B$21</f>
        <v>0</v>
      </c>
      <c r="B199" s="1">
        <f>DONNEES!D229*DONNEES!$B$21</f>
        <v>0</v>
      </c>
    </row>
    <row r="200" spans="1:2" ht="12.75">
      <c r="A200" s="1">
        <f>DONNEES!C230*DONNEES!$B$21</f>
        <v>0</v>
      </c>
      <c r="B200" s="1">
        <f>DONNEES!D230*DONNEES!$B$21</f>
        <v>0</v>
      </c>
    </row>
  </sheetData>
  <sheetProtection password="CF25"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1"/>
  <dimension ref="A1:B200"/>
  <sheetViews>
    <sheetView workbookViewId="0" topLeftCell="A1">
      <selection activeCell="A1" sqref="A1:B62"/>
    </sheetView>
  </sheetViews>
  <sheetFormatPr defaultColWidth="11.421875" defaultRowHeight="12.75"/>
  <sheetData>
    <row r="1" spans="1:2" ht="12.75">
      <c r="A1" t="s">
        <v>11</v>
      </c>
      <c r="B1" t="str">
        <f>'Proj. EMPLANTURE'!B1</f>
        <v>MH45 0  </v>
      </c>
    </row>
    <row r="2" spans="1:2" ht="12.75">
      <c r="A2">
        <f>DONNEES!C32*DONNEES!$B$21</f>
        <v>1</v>
      </c>
      <c r="B2">
        <f>DONNEES!F32*DONNEES!$B$21</f>
        <v>0</v>
      </c>
    </row>
    <row r="3" spans="1:2" ht="12.75">
      <c r="A3">
        <f>DONNEES!C33*DONNEES!$B$21</f>
        <v>0.9966899999999999</v>
      </c>
      <c r="B3">
        <f>DONNEES!F33*DONNEES!$B$21</f>
        <v>0.021292031955915787</v>
      </c>
    </row>
    <row r="4" spans="1:2" ht="12.75">
      <c r="A4">
        <f>DONNEES!C34*DONNEES!$B$21</f>
        <v>0.98669</v>
      </c>
      <c r="B4">
        <f>DONNEES!F34*DONNEES!$B$21</f>
        <v>0.011007963176940647</v>
      </c>
    </row>
    <row r="5" spans="1:2" ht="12.75">
      <c r="A5">
        <f>DONNEES!C35*DONNEES!$B$21</f>
        <v>0.9701299999999999</v>
      </c>
      <c r="B5">
        <f>DONNEES!F35*DONNEES!$B$21</f>
        <v>-0.003674512228362941</v>
      </c>
    </row>
    <row r="6" spans="1:2" ht="12.75">
      <c r="A6">
        <f>DONNEES!C36*DONNEES!$B$21</f>
        <v>0.94746</v>
      </c>
      <c r="B6">
        <f>DONNEES!F36*DONNEES!$B$21</f>
        <v>-0.016576741685837604</v>
      </c>
    </row>
    <row r="7" spans="1:2" ht="12.75">
      <c r="A7">
        <f>DONNEES!C37*DONNEES!$B$21</f>
        <v>0.91917</v>
      </c>
      <c r="B7">
        <f>DONNEES!F37*DONNEES!$B$21</f>
        <v>-0.026696009513917537</v>
      </c>
    </row>
    <row r="8" spans="1:2" ht="12.75">
      <c r="A8">
        <f>DONNEES!C38*DONNEES!$B$21</f>
        <v>0.88574</v>
      </c>
      <c r="B8">
        <f>DONNEES!F38*DONNEES!$B$21</f>
        <v>-0.0344784461991581</v>
      </c>
    </row>
    <row r="9" spans="1:2" ht="12.75">
      <c r="A9">
        <f>DONNEES!C39*DONNEES!$B$21</f>
        <v>0.84775</v>
      </c>
      <c r="B9">
        <f>DONNEES!F39*DONNEES!$B$21</f>
        <v>-0.0404751637054792</v>
      </c>
    </row>
    <row r="10" spans="1:2" ht="12.75">
      <c r="A10">
        <f>DONNEES!C40*DONNEES!$B$21</f>
        <v>0.8058999999999998</v>
      </c>
      <c r="B10">
        <f>DONNEES!F40*DONNEES!$B$21</f>
        <v>-0.045095357919415484</v>
      </c>
    </row>
    <row r="11" spans="1:2" ht="12.75">
      <c r="A11">
        <f>DONNEES!C41*DONNEES!$B$21</f>
        <v>0.7610699999999999</v>
      </c>
      <c r="B11">
        <f>DONNEES!F41*DONNEES!$B$21</f>
        <v>-0.04820062788387234</v>
      </c>
    </row>
    <row r="12" spans="1:2" ht="12.75">
      <c r="A12">
        <f>DONNEES!C42*DONNEES!$B$21</f>
        <v>0.71405</v>
      </c>
      <c r="B12">
        <f>DONNEES!F42*DONNEES!$B$21</f>
        <v>-0.04949332403178285</v>
      </c>
    </row>
    <row r="13" spans="1:2" ht="12.75">
      <c r="A13">
        <f>DONNEES!C43*DONNEES!$B$21</f>
        <v>0.66547</v>
      </c>
      <c r="B13">
        <f>DONNEES!F43*DONNEES!$B$21</f>
        <v>-0.04906308921981966</v>
      </c>
    </row>
    <row r="14" spans="1:2" ht="12.75">
      <c r="A14">
        <f>DONNEES!C44*DONNEES!$B$21</f>
        <v>0.61587</v>
      </c>
      <c r="B14">
        <f>DONNEES!F44*DONNEES!$B$21</f>
        <v>-0.04709364628459526</v>
      </c>
    </row>
    <row r="15" spans="1:2" ht="12.75">
      <c r="A15">
        <f>DONNEES!C45*DONNEES!$B$21</f>
        <v>0.56569</v>
      </c>
      <c r="B15">
        <f>DONNEES!F45*DONNEES!$B$21</f>
        <v>-0.04391368894834624</v>
      </c>
    </row>
    <row r="16" spans="1:2" ht="12.75">
      <c r="A16">
        <f>DONNEES!C46*DONNEES!$B$21</f>
        <v>0.51532</v>
      </c>
      <c r="B16">
        <f>DONNEES!F46*DONNEES!$B$21</f>
        <v>-0.03989092865289388</v>
      </c>
    </row>
    <row r="17" spans="1:2" ht="12.75">
      <c r="A17">
        <f>DONNEES!C47*DONNEES!$B$21</f>
        <v>0.46515999999999996</v>
      </c>
      <c r="B17">
        <f>DONNEES!F47*DONNEES!$B$21</f>
        <v>-0.035392302060203176</v>
      </c>
    </row>
    <row r="18" spans="1:2" ht="12.75">
      <c r="A18">
        <f>DONNEES!C48*DONNEES!$B$21</f>
        <v>0.41564</v>
      </c>
      <c r="B18">
        <f>DONNEES!F48*DONNEES!$B$21</f>
        <v>-0.030719977006430223</v>
      </c>
    </row>
    <row r="19" spans="1:2" ht="12.75">
      <c r="A19">
        <f>DONNEES!C49*DONNEES!$B$21</f>
        <v>0.36723000000000006</v>
      </c>
      <c r="B19">
        <f>DONNEES!F49*DONNEES!$B$21</f>
        <v>-0.026091424913572907</v>
      </c>
    </row>
    <row r="20" spans="1:2" ht="12.75">
      <c r="A20">
        <f>DONNEES!C50*DONNEES!$B$21</f>
        <v>0.32039</v>
      </c>
      <c r="B20">
        <f>DONNEES!F50*DONNEES!$B$21</f>
        <v>-0.021661269267301504</v>
      </c>
    </row>
    <row r="21" spans="1:2" ht="12.75">
      <c r="A21">
        <f>DONNEES!C51*DONNEES!$B$21</f>
        <v>0.27558</v>
      </c>
      <c r="B21">
        <f>DONNEES!F51*DONNEES!$B$21</f>
        <v>-0.017546465408623344</v>
      </c>
    </row>
    <row r="22" spans="1:2" ht="12.75">
      <c r="A22">
        <f>DONNEES!C52*DONNEES!$B$21</f>
        <v>0.23318</v>
      </c>
      <c r="B22">
        <f>DONNEES!F52*DONNEES!$B$21</f>
        <v>-0.013815162594849285</v>
      </c>
    </row>
    <row r="23" spans="1:2" ht="12.75">
      <c r="A23">
        <f>DONNEES!C53*DONNEES!$B$21</f>
        <v>0.19353</v>
      </c>
      <c r="B23">
        <f>DONNEES!F53*DONNEES!$B$21</f>
        <v>-0.010525600039392551</v>
      </c>
    </row>
    <row r="24" spans="1:2" ht="12.75">
      <c r="A24">
        <f>DONNEES!C54*DONNEES!$B$21</f>
        <v>0.15691</v>
      </c>
      <c r="B24">
        <f>DONNEES!F54*DONNEES!$B$21</f>
        <v>-0.007714494976347977</v>
      </c>
    </row>
    <row r="25" spans="1:2" ht="12.75">
      <c r="A25">
        <f>DONNEES!C55*DONNEES!$B$21</f>
        <v>0.12363</v>
      </c>
      <c r="B25">
        <f>DONNEES!F55*DONNEES!$B$21</f>
        <v>-0.0053965801824261694</v>
      </c>
    </row>
    <row r="26" spans="1:2" ht="12.75">
      <c r="A26">
        <f>DONNEES!C56*DONNEES!$B$21</f>
        <v>0.09395000000000002</v>
      </c>
      <c r="B26">
        <f>DONNEES!F56*DONNEES!$B$21</f>
        <v>-0.0035619443695739626</v>
      </c>
    </row>
    <row r="27" spans="1:2" ht="12.75">
      <c r="A27">
        <f>DONNEES!C57*DONNEES!$B$21</f>
        <v>0.06813</v>
      </c>
      <c r="B27">
        <f>DONNEES!F57*DONNEES!$B$21</f>
        <v>-0.0021805931121234314</v>
      </c>
    </row>
    <row r="28" spans="1:2" ht="12.75">
      <c r="A28">
        <f>DONNEES!C58*DONNEES!$B$21</f>
        <v>0.04633999999999999</v>
      </c>
      <c r="B28">
        <f>DONNEES!F58*DONNEES!$B$21</f>
        <v>-0.0012025842421895271</v>
      </c>
    </row>
    <row r="29" spans="1:2" ht="12.75">
      <c r="A29">
        <f>DONNEES!C59*DONNEES!$B$21</f>
        <v>0.028669999999999998</v>
      </c>
      <c r="B29">
        <f>DONNEES!F59*DONNEES!$B$21</f>
        <v>-0.0005681120665071098</v>
      </c>
    </row>
    <row r="30" spans="1:2" ht="12.75">
      <c r="A30">
        <f>DONNEES!C60*DONNEES!$B$21</f>
        <v>0.0152</v>
      </c>
      <c r="B30">
        <f>DONNEES!F60*DONNEES!$B$21</f>
        <v>-0.0002080192118106393</v>
      </c>
    </row>
    <row r="31" spans="1:2" ht="12.75">
      <c r="A31">
        <f>DONNEES!C61*DONNEES!$B$21</f>
        <v>0.00588</v>
      </c>
      <c r="B31">
        <f>DONNEES!F61*DONNEES!$B$21</f>
        <v>-4.550429733064542E-05</v>
      </c>
    </row>
    <row r="32" spans="1:2" ht="12.75">
      <c r="A32">
        <f>DONNEES!C62*DONNEES!$B$21</f>
        <v>0.00079</v>
      </c>
      <c r="B32">
        <f>DONNEES!F62*DONNEES!$B$21</f>
        <v>-1.8225225971194283E-06</v>
      </c>
    </row>
    <row r="33" spans="1:2" ht="12.75">
      <c r="A33">
        <f>DONNEES!C63*DONNEES!$B$21</f>
        <v>0</v>
      </c>
      <c r="B33">
        <f>DONNEES!F63*DONNEES!$B$21</f>
        <v>0</v>
      </c>
    </row>
    <row r="34" spans="1:2" ht="12.75">
      <c r="A34">
        <f>DONNEES!C64*DONNEES!$B$21</f>
        <v>0.00068</v>
      </c>
      <c r="B34">
        <f>DONNEES!F64*DONNEES!$B$21</f>
        <v>1.3424358416395801E-06</v>
      </c>
    </row>
    <row r="35" spans="1:2" ht="12.75">
      <c r="A35">
        <f>DONNEES!C65*DONNEES!$B$21</f>
        <v>0.006409999999999999</v>
      </c>
      <c r="B35">
        <f>DONNEES!F65*DONNEES!$B$21</f>
        <v>3.594694914719078E-05</v>
      </c>
    </row>
    <row r="36" spans="1:2" ht="12.75">
      <c r="A36">
        <f>DONNEES!C66*DONNEES!$B$21</f>
        <v>0.01781</v>
      </c>
      <c r="B36">
        <f>DONNEES!F66*DONNEES!$B$21</f>
        <v>0.00016796728761788918</v>
      </c>
    </row>
    <row r="37" spans="1:2" ht="12.75">
      <c r="A37">
        <f>DONNEES!C67*DONNEES!$B$21</f>
        <v>0.03421</v>
      </c>
      <c r="B37">
        <f>DONNEES!F67*DONNEES!$B$21</f>
        <v>0.0004543522203966345</v>
      </c>
    </row>
    <row r="38" spans="1:2" ht="12.75">
      <c r="A38">
        <f>DONNEES!C68*DONNEES!$B$21</f>
        <v>0.05531</v>
      </c>
      <c r="B38">
        <f>DONNEES!F68*DONNEES!$B$21</f>
        <v>0.0009426758323421788</v>
      </c>
    </row>
    <row r="39" spans="1:2" ht="12.75">
      <c r="A39">
        <f>DONNEES!C69*DONNEES!$B$21</f>
        <v>0.08085</v>
      </c>
      <c r="B39">
        <f>DONNEES!F69*DONNEES!$B$21</f>
        <v>0.001665670934748637</v>
      </c>
    </row>
    <row r="40" spans="1:2" ht="12.75">
      <c r="A40">
        <f>DONNEES!C70*DONNEES!$B$21</f>
        <v>0.11064999999999998</v>
      </c>
      <c r="B40">
        <f>DONNEES!F70*DONNEES!$B$21</f>
        <v>0.002631359124381064</v>
      </c>
    </row>
    <row r="41" spans="1:2" ht="12.75">
      <c r="A41">
        <f>DONNEES!C71*DONNEES!$B$21</f>
        <v>0.1446</v>
      </c>
      <c r="B41">
        <f>DONNEES!F71*DONNEES!$B$21</f>
        <v>0.0038321947116436387</v>
      </c>
    </row>
    <row r="42" spans="1:2" ht="12.75">
      <c r="A42">
        <f>DONNEES!C72*DONNEES!$B$21</f>
        <v>0.18251999999999996</v>
      </c>
      <c r="B42">
        <f>DONNEES!F72*DONNEES!$B$21</f>
        <v>0.005255718803866999</v>
      </c>
    </row>
    <row r="43" spans="1:2" ht="12.75">
      <c r="A43">
        <f>DONNEES!C73*DONNEES!$B$21</f>
        <v>0.22408</v>
      </c>
      <c r="B43">
        <f>DONNEES!F73*DONNEES!$B$21</f>
        <v>0.006873615952935821</v>
      </c>
    </row>
    <row r="44" spans="1:2" ht="12.75">
      <c r="A44">
        <f>DONNEES!C74*DONNEES!$B$21</f>
        <v>0.26891</v>
      </c>
      <c r="B44">
        <f>DONNEES!F74*DONNEES!$B$21</f>
        <v>0.008660946278586117</v>
      </c>
    </row>
    <row r="45" spans="1:2" ht="12.75">
      <c r="A45">
        <f>DONNEES!C75*DONNEES!$B$21</f>
        <v>0.31654</v>
      </c>
      <c r="B45">
        <f>DONNEES!F75*DONNEES!$B$21</f>
        <v>0.010574711870317418</v>
      </c>
    </row>
    <row r="46" spans="1:2" ht="12.75">
      <c r="A46">
        <f>DONNEES!C76*DONNEES!$B$21</f>
        <v>0.36646</v>
      </c>
      <c r="B46">
        <f>DONNEES!F76*DONNEES!$B$21</f>
        <v>0.012568981859493025</v>
      </c>
    </row>
    <row r="47" spans="1:2" ht="12.75">
      <c r="A47">
        <f>DONNEES!C77*DONNEES!$B$21</f>
        <v>0.4181599999999999</v>
      </c>
      <c r="B47">
        <f>DONNEES!F77*DONNEES!$B$21</f>
        <v>0.014610388481546117</v>
      </c>
    </row>
    <row r="48" spans="1:2" ht="12.75">
      <c r="A48">
        <f>DONNEES!C78*DONNEES!$B$21</f>
        <v>0.47103999999999996</v>
      </c>
      <c r="B48">
        <f>DONNEES!F78*DONNEES!$B$21</f>
        <v>0.016661335071535742</v>
      </c>
    </row>
    <row r="49" spans="1:2" ht="12.75">
      <c r="A49">
        <f>DONNEES!C79*DONNEES!$B$21</f>
        <v>0.52449</v>
      </c>
      <c r="B49">
        <f>DONNEES!F79*DONNEES!$B$21</f>
        <v>0.018710819439322266</v>
      </c>
    </row>
    <row r="50" spans="1:2" ht="12.75">
      <c r="A50">
        <f>DONNEES!C80*DONNEES!$B$21</f>
        <v>0.57786</v>
      </c>
      <c r="B50">
        <f>DONNEES!F80*DONNEES!$B$21</f>
        <v>0.020743082786927335</v>
      </c>
    </row>
    <row r="51" spans="1:2" ht="12.75">
      <c r="A51">
        <f>DONNEES!C81*DONNEES!$B$21</f>
        <v>0.63049</v>
      </c>
      <c r="B51">
        <f>DONNEES!F81*DONNEES!$B$21</f>
        <v>0.022779227854183605</v>
      </c>
    </row>
    <row r="52" spans="1:2" ht="12.75">
      <c r="A52">
        <f>DONNEES!C82*DONNEES!$B$21</f>
        <v>0.68174</v>
      </c>
      <c r="B52">
        <f>DONNEES!F82*DONNEES!$B$21</f>
        <v>0.02484079941840105</v>
      </c>
    </row>
    <row r="53" spans="1:2" ht="12.75">
      <c r="A53">
        <f>DONNEES!C83*DONNEES!$B$21</f>
        <v>0.73095</v>
      </c>
      <c r="B53">
        <f>DONNEES!F83*DONNEES!$B$21</f>
        <v>0.026952394034445444</v>
      </c>
    </row>
    <row r="54" spans="1:2" ht="12.75">
      <c r="A54">
        <f>DONNEES!C84*DONNEES!$B$21</f>
        <v>0.77754</v>
      </c>
      <c r="B54">
        <f>DONNEES!F84*DONNEES!$B$21</f>
        <v>0.029138662592512198</v>
      </c>
    </row>
    <row r="55" spans="1:2" ht="12.75">
      <c r="A55">
        <f>DONNEES!C85*DONNEES!$B$21</f>
        <v>0.8209399999999999</v>
      </c>
      <c r="B55">
        <f>DONNEES!F85*DONNEES!$B$21</f>
        <v>0.03147872031496778</v>
      </c>
    </row>
    <row r="56" spans="1:2" ht="12.75">
      <c r="A56">
        <f>DONNEES!C86*DONNEES!$B$21</f>
        <v>0.86062</v>
      </c>
      <c r="B56">
        <f>DONNEES!F86*DONNEES!$B$21</f>
        <v>0.03414308266145557</v>
      </c>
    </row>
    <row r="57" spans="1:2" ht="12.75">
      <c r="A57">
        <f>DONNEES!C87*DONNEES!$B$21</f>
        <v>0.89607</v>
      </c>
      <c r="B57">
        <f>DONNEES!F87*DONNEES!$B$21</f>
        <v>0.0373720126339969</v>
      </c>
    </row>
    <row r="58" spans="1:2" ht="12.75">
      <c r="A58">
        <f>DONNEES!C88*DONNEES!$B$21</f>
        <v>0.92686</v>
      </c>
      <c r="B58">
        <f>DONNEES!F88*DONNEES!$B$21</f>
        <v>0.041667470729137554</v>
      </c>
    </row>
    <row r="59" spans="1:2" ht="12.75">
      <c r="A59">
        <f>DONNEES!C89*DONNEES!$B$21</f>
        <v>0.9525899999999999</v>
      </c>
      <c r="B59">
        <f>DONNEES!F89*DONNEES!$B$21</f>
        <v>0.04745342152765767</v>
      </c>
    </row>
    <row r="60" spans="1:2" ht="12.75">
      <c r="A60">
        <f>DONNEES!C90*DONNEES!$B$21</f>
        <v>0.97293</v>
      </c>
      <c r="B60">
        <f>DONNEES!F90*DONNEES!$B$21</f>
        <v>0.05565734123965352</v>
      </c>
    </row>
    <row r="61" spans="1:2" ht="12.75">
      <c r="A61">
        <f>DONNEES!C91*DONNEES!$B$21</f>
        <v>0.9877</v>
      </c>
      <c r="B61">
        <f>DONNEES!F91*DONNEES!$B$21</f>
        <v>0.06416281183651125</v>
      </c>
    </row>
    <row r="62" spans="1:2" ht="12.75">
      <c r="A62">
        <f>DONNEES!C92*DONNEES!$B$21</f>
        <v>0.9968299999999999</v>
      </c>
      <c r="B62">
        <f>DONNEES!F92*DONNEES!$B$21</f>
        <v>0.06893004048389821</v>
      </c>
    </row>
    <row r="63" spans="1:2" ht="12.75">
      <c r="A63">
        <f>DONNEES!C93*DONNEES!$B$21</f>
        <v>1</v>
      </c>
      <c r="B63">
        <f>DONNEES!F93*DONNEES!$B$21</f>
        <v>0</v>
      </c>
    </row>
    <row r="64" spans="1:2" ht="12.75">
      <c r="A64">
        <f>DONNEES!C94*DONNEES!$B$21</f>
        <v>0</v>
      </c>
      <c r="B64">
        <f>DONNEES!F94*DONNEES!$B$21</f>
        <v>0</v>
      </c>
    </row>
    <row r="65" spans="1:2" ht="12.75">
      <c r="A65">
        <f>DONNEES!C95*DONNEES!$B$21</f>
        <v>0</v>
      </c>
      <c r="B65">
        <f>DONNEES!F95*DONNEES!$B$21</f>
        <v>0</v>
      </c>
    </row>
    <row r="66" spans="1:2" ht="12.75">
      <c r="A66">
        <f>DONNEES!C96*DONNEES!$B$21</f>
        <v>0</v>
      </c>
      <c r="B66">
        <f>DONNEES!F96*DONNEES!$B$21</f>
        <v>0</v>
      </c>
    </row>
    <row r="67" spans="1:2" ht="12.75">
      <c r="A67">
        <f>DONNEES!C97*DONNEES!$B$21</f>
        <v>0</v>
      </c>
      <c r="B67">
        <f>DONNEES!F97*DONNEES!$B$21</f>
        <v>0</v>
      </c>
    </row>
    <row r="68" spans="1:2" ht="12.75">
      <c r="A68">
        <f>DONNEES!C98*DONNEES!$B$21</f>
        <v>0</v>
      </c>
      <c r="B68">
        <f>DONNEES!F98*DONNEES!$B$21</f>
        <v>0</v>
      </c>
    </row>
    <row r="69" spans="1:2" ht="12.75">
      <c r="A69">
        <f>DONNEES!C99*DONNEES!$B$21</f>
        <v>0</v>
      </c>
      <c r="B69">
        <f>DONNEES!F99*DONNEES!$B$21</f>
        <v>0</v>
      </c>
    </row>
    <row r="70" spans="1:2" ht="12.75">
      <c r="A70">
        <f>DONNEES!C100*DONNEES!$B$21</f>
        <v>0</v>
      </c>
      <c r="B70">
        <f>DONNEES!F100*DONNEES!$B$21</f>
        <v>0</v>
      </c>
    </row>
    <row r="71" spans="1:2" ht="12.75">
      <c r="A71">
        <f>DONNEES!C101*DONNEES!$B$21</f>
        <v>0</v>
      </c>
      <c r="B71">
        <f>DONNEES!F101*DONNEES!$B$21</f>
        <v>0</v>
      </c>
    </row>
    <row r="72" spans="1:2" ht="12.75">
      <c r="A72">
        <f>DONNEES!C102*DONNEES!$B$21</f>
        <v>0</v>
      </c>
      <c r="B72">
        <f>DONNEES!F102*DONNEES!$B$21</f>
        <v>0</v>
      </c>
    </row>
    <row r="73" spans="1:2" ht="12.75">
      <c r="A73">
        <f>DONNEES!C103*DONNEES!$B$21</f>
        <v>0</v>
      </c>
      <c r="B73">
        <f>DONNEES!F103*DONNEES!$B$21</f>
        <v>0</v>
      </c>
    </row>
    <row r="74" spans="1:2" ht="12.75">
      <c r="A74">
        <f>DONNEES!C104*DONNEES!$B$21</f>
        <v>0</v>
      </c>
      <c r="B74">
        <f>DONNEES!F104*DONNEES!$B$21</f>
        <v>0</v>
      </c>
    </row>
    <row r="75" spans="1:2" ht="12.75">
      <c r="A75">
        <f>DONNEES!C105*DONNEES!$B$21</f>
        <v>0</v>
      </c>
      <c r="B75">
        <f>DONNEES!F105*DONNEES!$B$21</f>
        <v>0</v>
      </c>
    </row>
    <row r="76" spans="1:2" ht="12.75">
      <c r="A76">
        <f>DONNEES!C106*DONNEES!$B$21</f>
        <v>0</v>
      </c>
      <c r="B76">
        <f>DONNEES!F106*DONNEES!$B$21</f>
        <v>0</v>
      </c>
    </row>
    <row r="77" spans="1:2" ht="12.75">
      <c r="A77">
        <f>DONNEES!C107*DONNEES!$B$21</f>
        <v>0</v>
      </c>
      <c r="B77">
        <f>DONNEES!F107*DONNEES!$B$21</f>
        <v>0</v>
      </c>
    </row>
    <row r="78" spans="1:2" ht="12.75">
      <c r="A78">
        <f>DONNEES!C108*DONNEES!$B$21</f>
        <v>0</v>
      </c>
      <c r="B78">
        <f>DONNEES!F108*DONNEES!$B$21</f>
        <v>0</v>
      </c>
    </row>
    <row r="79" spans="1:2" ht="12.75">
      <c r="A79">
        <f>DONNEES!C109*DONNEES!$B$21</f>
        <v>0</v>
      </c>
      <c r="B79">
        <f>DONNEES!F109*DONNEES!$B$21</f>
        <v>0</v>
      </c>
    </row>
    <row r="80" spans="1:2" ht="12.75">
      <c r="A80">
        <f>DONNEES!C110*DONNEES!$B$21</f>
        <v>0</v>
      </c>
      <c r="B80">
        <f>DONNEES!F110*DONNEES!$B$21</f>
        <v>0</v>
      </c>
    </row>
    <row r="81" spans="1:2" ht="12.75">
      <c r="A81">
        <f>DONNEES!C111*DONNEES!$B$21</f>
        <v>0</v>
      </c>
      <c r="B81">
        <f>DONNEES!F111*DONNEES!$B$21</f>
        <v>0</v>
      </c>
    </row>
    <row r="82" spans="1:2" ht="12.75">
      <c r="A82">
        <f>DONNEES!C112*DONNEES!$B$21</f>
        <v>0</v>
      </c>
      <c r="B82">
        <f>DONNEES!F112*DONNEES!$B$21</f>
        <v>0</v>
      </c>
    </row>
    <row r="83" spans="1:2" ht="12.75">
      <c r="A83">
        <f>DONNEES!C113*DONNEES!$B$21</f>
        <v>0</v>
      </c>
      <c r="B83">
        <f>DONNEES!F113*DONNEES!$B$21</f>
        <v>0</v>
      </c>
    </row>
    <row r="84" spans="1:2" ht="12.75">
      <c r="A84">
        <f>DONNEES!C114*DONNEES!$B$21</f>
        <v>0</v>
      </c>
      <c r="B84">
        <f>DONNEES!F114*DONNEES!$B$21</f>
        <v>0</v>
      </c>
    </row>
    <row r="85" spans="1:2" ht="12.75">
      <c r="A85">
        <f>DONNEES!C115*DONNEES!$B$21</f>
        <v>0</v>
      </c>
      <c r="B85">
        <f>DONNEES!F115*DONNEES!$B$21</f>
        <v>0</v>
      </c>
    </row>
    <row r="86" spans="1:2" ht="12.75">
      <c r="A86">
        <f>DONNEES!C116*DONNEES!$B$21</f>
        <v>0</v>
      </c>
      <c r="B86">
        <f>DONNEES!F116*DONNEES!$B$21</f>
        <v>0</v>
      </c>
    </row>
    <row r="87" spans="1:2" ht="12.75">
      <c r="A87">
        <f>DONNEES!C117*DONNEES!$B$21</f>
        <v>0</v>
      </c>
      <c r="B87">
        <f>DONNEES!F117*DONNEES!$B$21</f>
        <v>0</v>
      </c>
    </row>
    <row r="88" spans="1:2" ht="12.75">
      <c r="A88">
        <f>DONNEES!C118*DONNEES!$B$21</f>
        <v>0</v>
      </c>
      <c r="B88">
        <f>DONNEES!F118*DONNEES!$B$21</f>
        <v>0</v>
      </c>
    </row>
    <row r="89" spans="1:2" ht="12.75">
      <c r="A89">
        <f>DONNEES!C119*DONNEES!$B$21</f>
        <v>0</v>
      </c>
      <c r="B89">
        <f>DONNEES!F119*DONNEES!$B$21</f>
        <v>0</v>
      </c>
    </row>
    <row r="90" spans="1:2" ht="12.75">
      <c r="A90">
        <f>DONNEES!C120*DONNEES!$B$21</f>
        <v>0</v>
      </c>
      <c r="B90">
        <f>DONNEES!F120*DONNEES!$B$21</f>
        <v>0</v>
      </c>
    </row>
    <row r="91" spans="1:2" ht="12.75">
      <c r="A91">
        <f>DONNEES!C121*DONNEES!$B$21</f>
        <v>0</v>
      </c>
      <c r="B91">
        <f>DONNEES!F121*DONNEES!$B$21</f>
        <v>0</v>
      </c>
    </row>
    <row r="92" spans="1:2" ht="12.75">
      <c r="A92">
        <f>DONNEES!C122*DONNEES!$B$21</f>
        <v>0</v>
      </c>
      <c r="B92">
        <f>DONNEES!F122*DONNEES!$B$21</f>
        <v>0</v>
      </c>
    </row>
    <row r="93" spans="1:2" ht="12.75">
      <c r="A93">
        <f>DONNEES!C123*DONNEES!$B$21</f>
        <v>0</v>
      </c>
      <c r="B93">
        <f>DONNEES!F123*DONNEES!$B$21</f>
        <v>0</v>
      </c>
    </row>
    <row r="94" spans="1:2" ht="12.75">
      <c r="A94">
        <f>DONNEES!C124*DONNEES!$B$21</f>
        <v>0</v>
      </c>
      <c r="B94">
        <f>DONNEES!F124*DONNEES!$B$21</f>
        <v>0</v>
      </c>
    </row>
    <row r="95" spans="1:2" ht="12.75">
      <c r="A95">
        <f>DONNEES!C125*DONNEES!$B$21</f>
        <v>0</v>
      </c>
      <c r="B95">
        <f>DONNEES!F125*DONNEES!$B$21</f>
        <v>0</v>
      </c>
    </row>
    <row r="96" spans="1:2" ht="12.75">
      <c r="A96">
        <f>DONNEES!C126*DONNEES!$B$21</f>
        <v>0</v>
      </c>
      <c r="B96">
        <f>DONNEES!F126*DONNEES!$B$21</f>
        <v>0</v>
      </c>
    </row>
    <row r="97" spans="1:2" ht="12.75">
      <c r="A97">
        <f>DONNEES!C127*DONNEES!$B$21</f>
        <v>0</v>
      </c>
      <c r="B97">
        <f>DONNEES!F127*DONNEES!$B$21</f>
        <v>0</v>
      </c>
    </row>
    <row r="98" spans="1:2" ht="12.75">
      <c r="A98">
        <f>DONNEES!C128*DONNEES!$B$21</f>
        <v>0</v>
      </c>
      <c r="B98">
        <f>DONNEES!F128*DONNEES!$B$21</f>
        <v>0</v>
      </c>
    </row>
    <row r="99" spans="1:2" ht="12.75">
      <c r="A99">
        <f>DONNEES!C129*DONNEES!$B$21</f>
        <v>0</v>
      </c>
      <c r="B99">
        <f>DONNEES!F129*DONNEES!$B$21</f>
        <v>0</v>
      </c>
    </row>
    <row r="100" spans="1:2" ht="12.75">
      <c r="A100">
        <f>DONNEES!C130*DONNEES!$B$21</f>
        <v>0</v>
      </c>
      <c r="B100">
        <f>DONNEES!F130*DONNEES!$B$21</f>
        <v>0</v>
      </c>
    </row>
    <row r="101" spans="1:2" ht="12.75">
      <c r="A101">
        <f>DONNEES!C131*DONNEES!$B$21</f>
        <v>0</v>
      </c>
      <c r="B101">
        <f>DONNEES!F131*DONNEES!$B$21</f>
        <v>0</v>
      </c>
    </row>
    <row r="102" spans="1:2" ht="12.75">
      <c r="A102">
        <f>DONNEES!C132*DONNEES!$B$21</f>
        <v>0</v>
      </c>
      <c r="B102">
        <f>DONNEES!F132*DONNEES!$B$21</f>
        <v>0</v>
      </c>
    </row>
    <row r="103" spans="1:2" ht="12.75">
      <c r="A103">
        <f>DONNEES!C133*DONNEES!$B$21</f>
        <v>0</v>
      </c>
      <c r="B103">
        <f>DONNEES!F133*DONNEES!$B$21</f>
        <v>0</v>
      </c>
    </row>
    <row r="104" spans="1:2" ht="12.75">
      <c r="A104">
        <f>DONNEES!C134*DONNEES!$B$21</f>
        <v>0</v>
      </c>
      <c r="B104">
        <f>DONNEES!F134*DONNEES!$B$21</f>
        <v>0</v>
      </c>
    </row>
    <row r="105" spans="1:2" ht="12.75">
      <c r="A105">
        <f>DONNEES!C135*DONNEES!$B$21</f>
        <v>0</v>
      </c>
      <c r="B105">
        <f>DONNEES!F135*DONNEES!$B$21</f>
        <v>0</v>
      </c>
    </row>
    <row r="106" spans="1:2" ht="12.75">
      <c r="A106">
        <f>DONNEES!C136*DONNEES!$B$21</f>
        <v>0</v>
      </c>
      <c r="B106">
        <f>DONNEES!F136*DONNEES!$B$21</f>
        <v>0</v>
      </c>
    </row>
    <row r="107" spans="1:2" ht="12.75">
      <c r="A107">
        <f>DONNEES!C137*DONNEES!$B$21</f>
        <v>0</v>
      </c>
      <c r="B107">
        <f>DONNEES!F137*DONNEES!$B$21</f>
        <v>0</v>
      </c>
    </row>
    <row r="108" spans="1:2" ht="12.75">
      <c r="A108">
        <f>DONNEES!C138*DONNEES!$B$21</f>
        <v>0</v>
      </c>
      <c r="B108">
        <f>DONNEES!F138*DONNEES!$B$21</f>
        <v>0</v>
      </c>
    </row>
    <row r="109" spans="1:2" ht="12.75">
      <c r="A109">
        <f>DONNEES!C139*DONNEES!$B$21</f>
        <v>0</v>
      </c>
      <c r="B109">
        <f>DONNEES!F139*DONNEES!$B$21</f>
        <v>0</v>
      </c>
    </row>
    <row r="110" spans="1:2" ht="12.75">
      <c r="A110">
        <f>DONNEES!C140*DONNEES!$B$21</f>
        <v>0</v>
      </c>
      <c r="B110">
        <f>DONNEES!F140*DONNEES!$B$21</f>
        <v>0</v>
      </c>
    </row>
    <row r="111" spans="1:2" ht="12.75">
      <c r="A111">
        <f>DONNEES!C141*DONNEES!$B$21</f>
        <v>0</v>
      </c>
      <c r="B111">
        <f>DONNEES!F141*DONNEES!$B$21</f>
        <v>0</v>
      </c>
    </row>
    <row r="112" spans="1:2" ht="12.75">
      <c r="A112">
        <f>DONNEES!C142*DONNEES!$B$21</f>
        <v>0</v>
      </c>
      <c r="B112">
        <f>DONNEES!F142*DONNEES!$B$21</f>
        <v>0</v>
      </c>
    </row>
    <row r="113" spans="1:2" ht="12.75">
      <c r="A113">
        <f>DONNEES!C143*DONNEES!$B$21</f>
        <v>0</v>
      </c>
      <c r="B113">
        <f>DONNEES!F143*DONNEES!$B$21</f>
        <v>0</v>
      </c>
    </row>
    <row r="114" spans="1:2" ht="12.75">
      <c r="A114">
        <f>DONNEES!C144*DONNEES!$B$21</f>
        <v>0</v>
      </c>
      <c r="B114">
        <f>DONNEES!F144*DONNEES!$B$21</f>
        <v>0</v>
      </c>
    </row>
    <row r="115" spans="1:2" ht="12.75">
      <c r="A115">
        <f>DONNEES!C145*DONNEES!$B$21</f>
        <v>0</v>
      </c>
      <c r="B115">
        <f>DONNEES!F145*DONNEES!$B$21</f>
        <v>0</v>
      </c>
    </row>
    <row r="116" spans="1:2" ht="12.75">
      <c r="A116">
        <f>DONNEES!C146*DONNEES!$B$21</f>
        <v>0</v>
      </c>
      <c r="B116">
        <f>DONNEES!F146*DONNEES!$B$21</f>
        <v>0</v>
      </c>
    </row>
    <row r="117" spans="1:2" ht="12.75">
      <c r="A117">
        <f>DONNEES!C147*DONNEES!$B$21</f>
        <v>0</v>
      </c>
      <c r="B117">
        <f>DONNEES!F147*DONNEES!$B$21</f>
        <v>0</v>
      </c>
    </row>
    <row r="118" spans="1:2" ht="12.75">
      <c r="A118">
        <f>DONNEES!C148*DONNEES!$B$21</f>
        <v>0</v>
      </c>
      <c r="B118">
        <f>DONNEES!F148*DONNEES!$B$21</f>
        <v>0</v>
      </c>
    </row>
    <row r="119" spans="1:2" ht="12.75">
      <c r="A119">
        <f>DONNEES!C149*DONNEES!$B$21</f>
        <v>0</v>
      </c>
      <c r="B119">
        <f>DONNEES!F149*DONNEES!$B$21</f>
        <v>0</v>
      </c>
    </row>
    <row r="120" spans="1:2" ht="12.75">
      <c r="A120">
        <f>DONNEES!C150*DONNEES!$B$21</f>
        <v>0</v>
      </c>
      <c r="B120">
        <f>DONNEES!F150*DONNEES!$B$21</f>
        <v>0</v>
      </c>
    </row>
    <row r="121" spans="1:2" ht="12.75">
      <c r="A121">
        <f>DONNEES!C151*DONNEES!$B$21</f>
        <v>0</v>
      </c>
      <c r="B121">
        <f>DONNEES!F151*DONNEES!$B$21</f>
        <v>0</v>
      </c>
    </row>
    <row r="122" spans="1:2" ht="12.75">
      <c r="A122">
        <f>DONNEES!C152*DONNEES!$B$21</f>
        <v>0</v>
      </c>
      <c r="B122">
        <f>DONNEES!F152*DONNEES!$B$21</f>
        <v>0</v>
      </c>
    </row>
    <row r="123" spans="1:2" ht="12.75">
      <c r="A123">
        <f>DONNEES!C153*DONNEES!$B$21</f>
        <v>0</v>
      </c>
      <c r="B123">
        <f>DONNEES!F153*DONNEES!$B$21</f>
        <v>0</v>
      </c>
    </row>
    <row r="124" spans="1:2" ht="12.75">
      <c r="A124">
        <f>DONNEES!C154*DONNEES!$B$21</f>
        <v>0</v>
      </c>
      <c r="B124">
        <f>DONNEES!F154*DONNEES!$B$21</f>
        <v>0</v>
      </c>
    </row>
    <row r="125" spans="1:2" ht="12.75">
      <c r="A125">
        <f>DONNEES!C155*DONNEES!$B$21</f>
        <v>0</v>
      </c>
      <c r="B125">
        <f>DONNEES!F155*DONNEES!$B$21</f>
        <v>0</v>
      </c>
    </row>
    <row r="126" spans="1:2" ht="12.75">
      <c r="A126">
        <f>DONNEES!C156*DONNEES!$B$21</f>
        <v>0</v>
      </c>
      <c r="B126">
        <f>DONNEES!F156*DONNEES!$B$21</f>
        <v>0</v>
      </c>
    </row>
    <row r="127" spans="1:2" ht="12.75">
      <c r="A127">
        <f>DONNEES!C157*DONNEES!$B$21</f>
        <v>0</v>
      </c>
      <c r="B127">
        <f>DONNEES!F157*DONNEES!$B$21</f>
        <v>0</v>
      </c>
    </row>
    <row r="128" spans="1:2" ht="12.75">
      <c r="A128">
        <f>DONNEES!C158*DONNEES!$B$21</f>
        <v>0</v>
      </c>
      <c r="B128">
        <f>DONNEES!F158*DONNEES!$B$21</f>
        <v>0</v>
      </c>
    </row>
    <row r="129" spans="1:2" ht="12.75">
      <c r="A129">
        <f>DONNEES!C159*DONNEES!$B$21</f>
        <v>0</v>
      </c>
      <c r="B129">
        <f>DONNEES!F159*DONNEES!$B$21</f>
        <v>0</v>
      </c>
    </row>
    <row r="130" spans="1:2" ht="12.75">
      <c r="A130">
        <f>DONNEES!C160*DONNEES!$B$21</f>
        <v>0</v>
      </c>
      <c r="B130">
        <f>DONNEES!F160*DONNEES!$B$21</f>
        <v>0</v>
      </c>
    </row>
    <row r="131" spans="1:2" ht="12.75">
      <c r="A131">
        <f>DONNEES!C161*DONNEES!$B$21</f>
        <v>0</v>
      </c>
      <c r="B131">
        <f>DONNEES!F161*DONNEES!$B$21</f>
        <v>0</v>
      </c>
    </row>
    <row r="132" spans="1:2" ht="12.75">
      <c r="A132">
        <f>DONNEES!C162*DONNEES!$B$21</f>
        <v>0</v>
      </c>
      <c r="B132">
        <f>DONNEES!F162*DONNEES!$B$21</f>
        <v>0</v>
      </c>
    </row>
    <row r="133" spans="1:2" ht="12.75">
      <c r="A133">
        <f>DONNEES!C163*DONNEES!$B$21</f>
        <v>0</v>
      </c>
      <c r="B133">
        <f>DONNEES!F163*DONNEES!$B$21</f>
        <v>0</v>
      </c>
    </row>
    <row r="134" spans="1:2" ht="12.75">
      <c r="A134">
        <f>DONNEES!C164*DONNEES!$B$21</f>
        <v>0</v>
      </c>
      <c r="B134">
        <f>DONNEES!F164*DONNEES!$B$21</f>
        <v>0</v>
      </c>
    </row>
    <row r="135" spans="1:2" ht="12.75">
      <c r="A135">
        <f>DONNEES!C165*DONNEES!$B$21</f>
        <v>0</v>
      </c>
      <c r="B135">
        <f>DONNEES!F165*DONNEES!$B$21</f>
        <v>0</v>
      </c>
    </row>
    <row r="136" spans="1:2" ht="12.75">
      <c r="A136">
        <f>DONNEES!C166*DONNEES!$B$21</f>
        <v>0</v>
      </c>
      <c r="B136">
        <f>DONNEES!F166*DONNEES!$B$21</f>
        <v>0</v>
      </c>
    </row>
    <row r="137" spans="1:2" ht="12.75">
      <c r="A137">
        <f>DONNEES!C167*DONNEES!$B$21</f>
        <v>0</v>
      </c>
      <c r="B137">
        <f>DONNEES!F167*DONNEES!$B$21</f>
        <v>0</v>
      </c>
    </row>
    <row r="138" spans="1:2" ht="12.75">
      <c r="A138">
        <f>DONNEES!C168*DONNEES!$B$21</f>
        <v>0</v>
      </c>
      <c r="B138">
        <f>DONNEES!F168*DONNEES!$B$21</f>
        <v>0</v>
      </c>
    </row>
    <row r="139" spans="1:2" ht="12.75">
      <c r="A139">
        <f>DONNEES!C169*DONNEES!$B$21</f>
        <v>0</v>
      </c>
      <c r="B139">
        <f>DONNEES!F169*DONNEES!$B$21</f>
        <v>0</v>
      </c>
    </row>
    <row r="140" spans="1:2" ht="12.75">
      <c r="A140">
        <f>DONNEES!C170*DONNEES!$B$21</f>
        <v>0</v>
      </c>
      <c r="B140">
        <f>DONNEES!F170*DONNEES!$B$21</f>
        <v>0</v>
      </c>
    </row>
    <row r="141" spans="1:2" ht="12.75">
      <c r="A141">
        <f>DONNEES!C171*DONNEES!$B$21</f>
        <v>0</v>
      </c>
      <c r="B141">
        <f>DONNEES!F171*DONNEES!$B$21</f>
        <v>0</v>
      </c>
    </row>
    <row r="142" spans="1:2" ht="12.75">
      <c r="A142">
        <f>DONNEES!C172*DONNEES!$B$21</f>
        <v>0</v>
      </c>
      <c r="B142">
        <f>DONNEES!F172*DONNEES!$B$21</f>
        <v>0</v>
      </c>
    </row>
    <row r="143" spans="1:2" ht="12.75">
      <c r="A143">
        <f>DONNEES!C173*DONNEES!$B$21</f>
        <v>0</v>
      </c>
      <c r="B143">
        <f>DONNEES!F173*DONNEES!$B$21</f>
        <v>0</v>
      </c>
    </row>
    <row r="144" spans="1:2" ht="12.75">
      <c r="A144">
        <f>DONNEES!C174*DONNEES!$B$21</f>
        <v>0</v>
      </c>
      <c r="B144">
        <f>DONNEES!F174*DONNEES!$B$21</f>
        <v>0</v>
      </c>
    </row>
    <row r="145" spans="1:2" ht="12.75">
      <c r="A145">
        <f>DONNEES!C175*DONNEES!$B$21</f>
        <v>0</v>
      </c>
      <c r="B145">
        <f>DONNEES!F175*DONNEES!$B$21</f>
        <v>0</v>
      </c>
    </row>
    <row r="146" spans="1:2" ht="12.75">
      <c r="A146">
        <f>DONNEES!C176*DONNEES!$B$21</f>
        <v>0</v>
      </c>
      <c r="B146">
        <f>DONNEES!F176*DONNEES!$B$21</f>
        <v>0</v>
      </c>
    </row>
    <row r="147" spans="1:2" ht="12.75">
      <c r="A147">
        <f>DONNEES!C177*DONNEES!$B$21</f>
        <v>0</v>
      </c>
      <c r="B147">
        <f>DONNEES!F177*DONNEES!$B$21</f>
        <v>0</v>
      </c>
    </row>
    <row r="148" spans="1:2" ht="12.75">
      <c r="A148">
        <f>DONNEES!C178*DONNEES!$B$21</f>
        <v>0</v>
      </c>
      <c r="B148">
        <f>DONNEES!F178*DONNEES!$B$21</f>
        <v>0</v>
      </c>
    </row>
    <row r="149" spans="1:2" ht="12.75">
      <c r="A149">
        <f>DONNEES!C179*DONNEES!$B$21</f>
        <v>0</v>
      </c>
      <c r="B149">
        <f>DONNEES!F179*DONNEES!$B$21</f>
        <v>0</v>
      </c>
    </row>
    <row r="150" spans="1:2" ht="12.75">
      <c r="A150">
        <f>DONNEES!C180*DONNEES!$B$21</f>
        <v>0</v>
      </c>
      <c r="B150">
        <f>DONNEES!F180*DONNEES!$B$21</f>
        <v>0</v>
      </c>
    </row>
    <row r="151" spans="1:2" ht="12.75">
      <c r="A151">
        <f>DONNEES!C181*DONNEES!$B$21</f>
        <v>0</v>
      </c>
      <c r="B151">
        <f>DONNEES!F181*DONNEES!$B$21</f>
        <v>0</v>
      </c>
    </row>
    <row r="152" spans="1:2" ht="12.75">
      <c r="A152">
        <f>DONNEES!C182*DONNEES!$B$21</f>
        <v>0</v>
      </c>
      <c r="B152">
        <f>DONNEES!F182*DONNEES!$B$21</f>
        <v>0</v>
      </c>
    </row>
    <row r="153" spans="1:2" ht="12.75">
      <c r="A153">
        <f>DONNEES!C183*DONNEES!$B$21</f>
        <v>0</v>
      </c>
      <c r="B153">
        <f>DONNEES!F183*DONNEES!$B$21</f>
        <v>0</v>
      </c>
    </row>
    <row r="154" spans="1:2" ht="12.75">
      <c r="A154">
        <f>DONNEES!C184*DONNEES!$B$21</f>
        <v>0</v>
      </c>
      <c r="B154">
        <f>DONNEES!F184*DONNEES!$B$21</f>
        <v>0</v>
      </c>
    </row>
    <row r="155" spans="1:2" ht="12.75">
      <c r="A155">
        <f>DONNEES!C185*DONNEES!$B$21</f>
        <v>0</v>
      </c>
      <c r="B155">
        <f>DONNEES!F185*DONNEES!$B$21</f>
        <v>0</v>
      </c>
    </row>
    <row r="156" spans="1:2" ht="12.75">
      <c r="A156">
        <f>DONNEES!C186*DONNEES!$B$21</f>
        <v>0</v>
      </c>
      <c r="B156">
        <f>DONNEES!F186*DONNEES!$B$21</f>
        <v>0</v>
      </c>
    </row>
    <row r="157" spans="1:2" ht="12.75">
      <c r="A157">
        <f>DONNEES!C187*DONNEES!$B$21</f>
        <v>0</v>
      </c>
      <c r="B157">
        <f>DONNEES!F187*DONNEES!$B$21</f>
        <v>0</v>
      </c>
    </row>
    <row r="158" spans="1:2" ht="12.75">
      <c r="A158">
        <f>DONNEES!C188*DONNEES!$B$21</f>
        <v>0</v>
      </c>
      <c r="B158">
        <f>DONNEES!F188*DONNEES!$B$21</f>
        <v>0</v>
      </c>
    </row>
    <row r="159" spans="1:2" ht="12.75">
      <c r="A159">
        <f>DONNEES!C189*DONNEES!$B$21</f>
        <v>0</v>
      </c>
      <c r="B159">
        <f>DONNEES!F189*DONNEES!$B$21</f>
        <v>0</v>
      </c>
    </row>
    <row r="160" spans="1:2" ht="12.75">
      <c r="A160">
        <f>DONNEES!C190*DONNEES!$B$21</f>
        <v>0</v>
      </c>
      <c r="B160">
        <f>DONNEES!F190*DONNEES!$B$21</f>
        <v>0</v>
      </c>
    </row>
    <row r="161" spans="1:2" ht="12.75">
      <c r="A161">
        <f>DONNEES!C191*DONNEES!$B$21</f>
        <v>0</v>
      </c>
      <c r="B161">
        <f>DONNEES!F191*DONNEES!$B$21</f>
        <v>0</v>
      </c>
    </row>
    <row r="162" spans="1:2" ht="12.75">
      <c r="A162">
        <f>DONNEES!C192*DONNEES!$B$21</f>
        <v>0</v>
      </c>
      <c r="B162">
        <f>DONNEES!F192*DONNEES!$B$21</f>
        <v>0</v>
      </c>
    </row>
    <row r="163" spans="1:2" ht="12.75">
      <c r="A163">
        <f>DONNEES!C193*DONNEES!$B$21</f>
        <v>0</v>
      </c>
      <c r="B163">
        <f>DONNEES!F193*DONNEES!$B$21</f>
        <v>0</v>
      </c>
    </row>
    <row r="164" spans="1:2" ht="12.75">
      <c r="A164">
        <f>DONNEES!C194*DONNEES!$B$21</f>
        <v>0</v>
      </c>
      <c r="B164">
        <f>DONNEES!F194*DONNEES!$B$21</f>
        <v>0</v>
      </c>
    </row>
    <row r="165" spans="1:2" ht="12.75">
      <c r="A165">
        <f>DONNEES!C195*DONNEES!$B$21</f>
        <v>0</v>
      </c>
      <c r="B165">
        <f>DONNEES!F195*DONNEES!$B$21</f>
        <v>0</v>
      </c>
    </row>
    <row r="166" spans="1:2" ht="12.75">
      <c r="A166">
        <f>DONNEES!C196*DONNEES!$B$21</f>
        <v>0</v>
      </c>
      <c r="B166">
        <f>DONNEES!F196*DONNEES!$B$21</f>
        <v>0</v>
      </c>
    </row>
    <row r="167" spans="1:2" ht="12.75">
      <c r="A167">
        <f>DONNEES!C197*DONNEES!$B$21</f>
        <v>0</v>
      </c>
      <c r="B167">
        <f>DONNEES!F197*DONNEES!$B$21</f>
        <v>0</v>
      </c>
    </row>
    <row r="168" spans="1:2" ht="12.75">
      <c r="A168">
        <f>DONNEES!C198*DONNEES!$B$21</f>
        <v>0</v>
      </c>
      <c r="B168">
        <f>DONNEES!F198*DONNEES!$B$21</f>
        <v>0</v>
      </c>
    </row>
    <row r="169" spans="1:2" ht="12.75">
      <c r="A169">
        <f>DONNEES!C199*DONNEES!$B$21</f>
        <v>0</v>
      </c>
      <c r="B169">
        <f>DONNEES!F199*DONNEES!$B$21</f>
        <v>0</v>
      </c>
    </row>
    <row r="170" spans="1:2" ht="12.75">
      <c r="A170">
        <f>DONNEES!C200*DONNEES!$B$21</f>
        <v>0</v>
      </c>
      <c r="B170">
        <f>DONNEES!F200*DONNEES!$B$21</f>
        <v>0</v>
      </c>
    </row>
    <row r="171" spans="1:2" ht="12.75">
      <c r="A171">
        <f>DONNEES!C201*DONNEES!$B$21</f>
        <v>0</v>
      </c>
      <c r="B171">
        <f>DONNEES!F201*DONNEES!$B$21</f>
        <v>0</v>
      </c>
    </row>
    <row r="172" spans="1:2" ht="12.75">
      <c r="A172">
        <f>DONNEES!C202*DONNEES!$B$21</f>
        <v>0</v>
      </c>
      <c r="B172">
        <f>DONNEES!F202*DONNEES!$B$21</f>
        <v>0</v>
      </c>
    </row>
    <row r="173" spans="1:2" ht="12.75">
      <c r="A173">
        <f>DONNEES!C203*DONNEES!$B$21</f>
        <v>0</v>
      </c>
      <c r="B173">
        <f>DONNEES!F203*DONNEES!$B$21</f>
        <v>0</v>
      </c>
    </row>
    <row r="174" spans="1:2" ht="12.75">
      <c r="A174">
        <f>DONNEES!C204*DONNEES!$B$21</f>
        <v>0</v>
      </c>
      <c r="B174">
        <f>DONNEES!F204*DONNEES!$B$21</f>
        <v>0</v>
      </c>
    </row>
    <row r="175" spans="1:2" ht="12.75">
      <c r="A175">
        <f>DONNEES!C205*DONNEES!$B$21</f>
        <v>0</v>
      </c>
      <c r="B175">
        <f>DONNEES!F205*DONNEES!$B$21</f>
        <v>0</v>
      </c>
    </row>
    <row r="176" spans="1:2" ht="12.75">
      <c r="A176">
        <f>DONNEES!C206*DONNEES!$B$21</f>
        <v>0</v>
      </c>
      <c r="B176">
        <f>DONNEES!F206*DONNEES!$B$21</f>
        <v>0</v>
      </c>
    </row>
    <row r="177" spans="1:2" ht="12.75">
      <c r="A177">
        <f>DONNEES!C207*DONNEES!$B$21</f>
        <v>0</v>
      </c>
      <c r="B177">
        <f>DONNEES!F207*DONNEES!$B$21</f>
        <v>0</v>
      </c>
    </row>
    <row r="178" spans="1:2" ht="12.75">
      <c r="A178">
        <f>DONNEES!C208*DONNEES!$B$21</f>
        <v>0</v>
      </c>
      <c r="B178">
        <f>DONNEES!F208*DONNEES!$B$21</f>
        <v>0</v>
      </c>
    </row>
    <row r="179" spans="1:2" ht="12.75">
      <c r="A179">
        <f>DONNEES!C209*DONNEES!$B$21</f>
        <v>0</v>
      </c>
      <c r="B179">
        <f>DONNEES!F209*DONNEES!$B$21</f>
        <v>0</v>
      </c>
    </row>
    <row r="180" spans="1:2" ht="12.75">
      <c r="A180">
        <f>DONNEES!C210*DONNEES!$B$21</f>
        <v>0</v>
      </c>
      <c r="B180">
        <f>DONNEES!F210*DONNEES!$B$21</f>
        <v>0</v>
      </c>
    </row>
    <row r="181" spans="1:2" ht="12.75">
      <c r="A181">
        <f>DONNEES!C211*DONNEES!$B$21</f>
        <v>0</v>
      </c>
      <c r="B181">
        <f>DONNEES!F211*DONNEES!$B$21</f>
        <v>0</v>
      </c>
    </row>
    <row r="182" spans="1:2" ht="12.75">
      <c r="A182">
        <f>DONNEES!C212*DONNEES!$B$21</f>
        <v>0</v>
      </c>
      <c r="B182">
        <f>DONNEES!F212*DONNEES!$B$21</f>
        <v>0</v>
      </c>
    </row>
    <row r="183" spans="1:2" ht="12.75">
      <c r="A183">
        <f>DONNEES!C213*DONNEES!$B$21</f>
        <v>0</v>
      </c>
      <c r="B183">
        <f>DONNEES!F213*DONNEES!$B$21</f>
        <v>0</v>
      </c>
    </row>
    <row r="184" spans="1:2" ht="12.75">
      <c r="A184">
        <f>DONNEES!C214*DONNEES!$B$21</f>
        <v>0</v>
      </c>
      <c r="B184">
        <f>DONNEES!F214*DONNEES!$B$21</f>
        <v>0</v>
      </c>
    </row>
    <row r="185" spans="1:2" ht="12.75">
      <c r="A185">
        <f>DONNEES!C215*DONNEES!$B$21</f>
        <v>0</v>
      </c>
      <c r="B185">
        <f>DONNEES!F215*DONNEES!$B$21</f>
        <v>0</v>
      </c>
    </row>
    <row r="186" spans="1:2" ht="12.75">
      <c r="A186">
        <f>DONNEES!C216*DONNEES!$B$21</f>
        <v>0</v>
      </c>
      <c r="B186">
        <f>DONNEES!F216*DONNEES!$B$21</f>
        <v>0</v>
      </c>
    </row>
    <row r="187" spans="1:2" ht="12.75">
      <c r="A187">
        <f>DONNEES!C217*DONNEES!$B$21</f>
        <v>0</v>
      </c>
      <c r="B187">
        <f>DONNEES!F217*DONNEES!$B$21</f>
        <v>0</v>
      </c>
    </row>
    <row r="188" spans="1:2" ht="12.75">
      <c r="A188">
        <f>DONNEES!C218*DONNEES!$B$21</f>
        <v>0</v>
      </c>
      <c r="B188">
        <f>DONNEES!F218*DONNEES!$B$21</f>
        <v>0</v>
      </c>
    </row>
    <row r="189" spans="1:2" ht="12.75">
      <c r="A189">
        <f>DONNEES!C219*DONNEES!$B$21</f>
        <v>0</v>
      </c>
      <c r="B189">
        <f>DONNEES!F219*DONNEES!$B$21</f>
        <v>0</v>
      </c>
    </row>
    <row r="190" spans="1:2" ht="12.75">
      <c r="A190">
        <f>DONNEES!C220*DONNEES!$B$21</f>
        <v>0</v>
      </c>
      <c r="B190">
        <f>DONNEES!F220*DONNEES!$B$21</f>
        <v>0</v>
      </c>
    </row>
    <row r="191" spans="1:2" ht="12.75">
      <c r="A191">
        <f>DONNEES!C221*DONNEES!$B$21</f>
        <v>0</v>
      </c>
      <c r="B191">
        <f>DONNEES!F221*DONNEES!$B$21</f>
        <v>0</v>
      </c>
    </row>
    <row r="192" spans="1:2" ht="12.75">
      <c r="A192">
        <f>DONNEES!C222*DONNEES!$B$21</f>
        <v>0</v>
      </c>
      <c r="B192">
        <f>DONNEES!F222*DONNEES!$B$21</f>
        <v>0</v>
      </c>
    </row>
    <row r="193" spans="1:2" ht="12.75">
      <c r="A193">
        <f>DONNEES!C223*DONNEES!$B$21</f>
        <v>0</v>
      </c>
      <c r="B193">
        <f>DONNEES!F223*DONNEES!$B$21</f>
        <v>0</v>
      </c>
    </row>
    <row r="194" spans="1:2" ht="12.75">
      <c r="A194">
        <f>DONNEES!C224*DONNEES!$B$21</f>
        <v>0</v>
      </c>
      <c r="B194">
        <f>DONNEES!F224*DONNEES!$B$21</f>
        <v>0</v>
      </c>
    </row>
    <row r="195" spans="1:2" ht="12.75">
      <c r="A195">
        <f>DONNEES!C225*DONNEES!$B$21</f>
        <v>0</v>
      </c>
      <c r="B195">
        <f>DONNEES!F225*DONNEES!$B$21</f>
        <v>0</v>
      </c>
    </row>
    <row r="196" spans="1:2" ht="12.75">
      <c r="A196">
        <f>DONNEES!C226*DONNEES!$B$21</f>
        <v>0</v>
      </c>
      <c r="B196">
        <f>DONNEES!F226*DONNEES!$B$21</f>
        <v>0</v>
      </c>
    </row>
    <row r="197" spans="1:2" ht="12.75">
      <c r="A197">
        <f>DONNEES!C227*DONNEES!$B$21</f>
        <v>0</v>
      </c>
      <c r="B197">
        <f>DONNEES!F227*DONNEES!$B$21</f>
        <v>0</v>
      </c>
    </row>
    <row r="198" spans="1:2" ht="12.75">
      <c r="A198">
        <f>DONNEES!C228*DONNEES!$B$21</f>
        <v>0</v>
      </c>
      <c r="B198">
        <f>DONNEES!F228*DONNEES!$B$21</f>
        <v>0</v>
      </c>
    </row>
    <row r="199" spans="1:2" ht="12.75">
      <c r="A199">
        <f>DONNEES!C229*DONNEES!$B$21</f>
        <v>0</v>
      </c>
      <c r="B199">
        <f>DONNEES!F229*DONNEES!$B$21</f>
        <v>0</v>
      </c>
    </row>
    <row r="200" spans="1:2" ht="12.75">
      <c r="A200">
        <f>DONNEES!C230*DONNEES!$B$21</f>
        <v>0</v>
      </c>
      <c r="B200">
        <f>DONNEES!F230*DONNEES!$B$21</f>
        <v>0</v>
      </c>
    </row>
  </sheetData>
  <sheetProtection password="CF25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Cebelcor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Cebelcor</dc:creator>
  <cp:keywords/>
  <dc:description/>
  <cp:lastModifiedBy>Philippe CARPENTIERS</cp:lastModifiedBy>
  <cp:lastPrinted>2003-08-19T07:53:32Z</cp:lastPrinted>
  <dcterms:created xsi:type="dcterms:W3CDTF">2003-05-27T13:14:10Z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